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bt2\sg23\231.2 Zahlbarmachung\Tagespflege\Juschin\Sachaufwand\"/>
    </mc:Choice>
  </mc:AlternateContent>
  <bookViews>
    <workbookView xWindow="0" yWindow="0" windowWidth="25200" windowHeight="11325"/>
  </bookViews>
  <sheets>
    <sheet name="Ermittlung qm" sheetId="3" r:id="rId1"/>
    <sheet name="Ermittlung Raumkosten" sheetId="4" r:id="rId2"/>
    <sheet name="Ermittl. raumunabhängige Kosten" sheetId="5" r:id="rId3"/>
    <sheet name="Ergebnis 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5" l="1"/>
  <c r="F42" i="4"/>
  <c r="F36" i="4"/>
  <c r="G24" i="4"/>
  <c r="F14" i="4"/>
  <c r="H6" i="2" l="1"/>
  <c r="F8" i="4"/>
  <c r="F31" i="4" l="1"/>
  <c r="F34" i="4" s="1"/>
  <c r="C14" i="3"/>
  <c r="C13" i="3"/>
  <c r="H9" i="2" l="1"/>
  <c r="G11" i="5"/>
  <c r="H11" i="2" l="1"/>
  <c r="G23" i="5"/>
  <c r="G24" i="5" s="1"/>
  <c r="H10" i="2" s="1"/>
  <c r="F40" i="4" l="1"/>
  <c r="F41" i="4" s="1"/>
  <c r="F35" i="4"/>
  <c r="G22" i="4"/>
  <c r="G23" i="4" s="1"/>
  <c r="F13" i="4"/>
  <c r="H5" i="2" l="1"/>
  <c r="H4" i="2"/>
  <c r="H7" i="2" s="1"/>
  <c r="H8" i="2" l="1"/>
  <c r="H12" i="2" s="1"/>
</calcChain>
</file>

<file path=xl/sharedStrings.xml><?xml version="1.0" encoding="utf-8"?>
<sst xmlns="http://schemas.openxmlformats.org/spreadsheetml/2006/main" count="105" uniqueCount="88">
  <si>
    <t>Kosten pro Quadratmeter</t>
  </si>
  <si>
    <t>Nebenkosten</t>
  </si>
  <si>
    <t>Spiegel für Heizung/Warmwasser in Bayern:</t>
  </si>
  <si>
    <t>Abnutzung der Einrichtung</t>
  </si>
  <si>
    <t>Reparaturen</t>
  </si>
  <si>
    <t>Kosten pro Kind pro Monat</t>
  </si>
  <si>
    <t xml:space="preserve">Mietkosten </t>
  </si>
  <si>
    <t>Fortbildung und BU-Versicherung</t>
  </si>
  <si>
    <t>+</t>
  </si>
  <si>
    <t>Gesamtkosten pro Kind bei 93,73 % Auslastung</t>
  </si>
  <si>
    <t xml:space="preserve">Hochrechnung auf 100 % Gesamtkosten pro Kind </t>
  </si>
  <si>
    <t>Verpflegung</t>
  </si>
  <si>
    <t>Gesamt qm</t>
  </si>
  <si>
    <t>Nachweis</t>
  </si>
  <si>
    <t>Gesamtnutzungsfläche in qm</t>
  </si>
  <si>
    <t>Durchschnittsfläche qm</t>
  </si>
  <si>
    <t>€ / qm</t>
  </si>
  <si>
    <t>Durchschnitt Mietspiegel</t>
  </si>
  <si>
    <t>Durchschnittliche Mietkosten</t>
  </si>
  <si>
    <t>Mietpreis im Durchschnitt x qm im Durchschnitt</t>
  </si>
  <si>
    <t>€ Gesamtmiete</t>
  </si>
  <si>
    <t>€ Miete pro Kind</t>
  </si>
  <si>
    <t>€</t>
  </si>
  <si>
    <t>Anrechnung nicht anfallender Kosten in GTP's (zB Antenne, Kabel)</t>
  </si>
  <si>
    <t>Nebenkosten pro qm</t>
  </si>
  <si>
    <t xml:space="preserve">€ </t>
  </si>
  <si>
    <t>Nebenkosten Gesamt (mit Durchschnittswert qm gerechnet)</t>
  </si>
  <si>
    <t>Weitere Nebenkosten</t>
  </si>
  <si>
    <t>kWh</t>
  </si>
  <si>
    <t>(Kategorie C/D, Wasser ohne Strom, Mittelwert Wohnung)</t>
  </si>
  <si>
    <t>Abzüge, da nicht dauerhafte Nutzung (56,5 % und davon nochmal 50 %)</t>
  </si>
  <si>
    <t>Verbrauchswert GTP im Jahr</t>
  </si>
  <si>
    <t>Arbeitspreis</t>
  </si>
  <si>
    <t>€ / kWh</t>
  </si>
  <si>
    <t>Gesamtpreis Strom im Jahr</t>
  </si>
  <si>
    <t>Gesamtpreis Strom pro Monat</t>
  </si>
  <si>
    <t>Außerdem Reinigungskosten (2 Stunden Reinigung pro Woche)</t>
  </si>
  <si>
    <t>Mindestlohn Bayern</t>
  </si>
  <si>
    <t xml:space="preserve">bei 48 Wochen im Jahr </t>
  </si>
  <si>
    <t>€ / Jahr</t>
  </si>
  <si>
    <t>Reinigungskosten im Monat</t>
  </si>
  <si>
    <t>€ / Monat</t>
  </si>
  <si>
    <t>€ / 2 Stunden</t>
  </si>
  <si>
    <t xml:space="preserve"> </t>
  </si>
  <si>
    <r>
      <t xml:space="preserve">Verbrauchsmittel </t>
    </r>
    <r>
      <rPr>
        <sz val="8"/>
        <color theme="1"/>
        <rFont val="Calibri"/>
        <family val="2"/>
        <scheme val="minor"/>
      </rPr>
      <t>(Seife, Toilettenpapier, etc.)</t>
    </r>
  </si>
  <si>
    <r>
      <t>Wäschereinigung</t>
    </r>
    <r>
      <rPr>
        <sz val="8"/>
        <color theme="1"/>
        <rFont val="Calibri"/>
        <family val="2"/>
        <scheme val="minor"/>
      </rPr>
      <t xml:space="preserve"> (Bettwäsche, Handtücher, etc.)</t>
    </r>
  </si>
  <si>
    <t>Mittel für Büro / Verwaltung</t>
  </si>
  <si>
    <t xml:space="preserve">Spielmaterial </t>
  </si>
  <si>
    <t>Gesamtkosten pro Kind pro Monat</t>
  </si>
  <si>
    <t>Mittagsverpflegung monatlich</t>
  </si>
  <si>
    <t xml:space="preserve">Nebenkosten </t>
  </si>
  <si>
    <t>weitere Nebenkosten</t>
  </si>
  <si>
    <t>Anrechnung für Fortbildungen im Jahr</t>
  </si>
  <si>
    <t>Anrechnung BU-Versicherung im Jahr</t>
  </si>
  <si>
    <t>Gesamtkosten im Jahr</t>
  </si>
  <si>
    <t>Gesamtkosten im Monat</t>
  </si>
  <si>
    <t xml:space="preserve">Ermittlung der Raumkosten </t>
  </si>
  <si>
    <r>
      <t xml:space="preserve">Sonstige Kosten, </t>
    </r>
    <r>
      <rPr>
        <b/>
        <sz val="8"/>
        <color theme="1"/>
        <rFont val="Calibri"/>
        <family val="2"/>
        <scheme val="minor"/>
      </rPr>
      <t>Vergleichswerte aus der Expertise</t>
    </r>
    <r>
      <rPr>
        <b/>
        <sz val="11"/>
        <color theme="1"/>
        <rFont val="Calibri"/>
        <family val="2"/>
        <scheme val="minor"/>
      </rPr>
      <t>:</t>
    </r>
  </si>
  <si>
    <r>
      <t xml:space="preserve">Fortbildung und Versicherung, </t>
    </r>
    <r>
      <rPr>
        <b/>
        <sz val="8"/>
        <color theme="1"/>
        <rFont val="Calibri"/>
        <family val="2"/>
        <scheme val="minor"/>
      </rPr>
      <t>Vergleichswerte aus der Expertise</t>
    </r>
    <r>
      <rPr>
        <b/>
        <sz val="11"/>
        <color theme="1"/>
        <rFont val="Calibri"/>
        <family val="2"/>
        <scheme val="minor"/>
      </rPr>
      <t>:</t>
    </r>
  </si>
  <si>
    <t>Ermittlung der raumunabhängigen Kosten</t>
  </si>
  <si>
    <t>Stand April 2023</t>
  </si>
  <si>
    <t>Laut miete-aktuell.de</t>
  </si>
  <si>
    <r>
      <t xml:space="preserve">Betriebskostenspiegel Bayern: </t>
    </r>
    <r>
      <rPr>
        <sz val="8"/>
        <color theme="1"/>
        <rFont val="Calibri"/>
        <family val="2"/>
        <scheme val="minor"/>
      </rPr>
      <t>(Abrechnungsjahr 2018 weiterhin Richtwert, Stand April 2023)</t>
    </r>
  </si>
  <si>
    <t>Stromspiegel Deutschland 2021/2022</t>
  </si>
  <si>
    <t>(laut check24.de)</t>
  </si>
  <si>
    <r>
      <t xml:space="preserve">Grundpreis, unabhängig vom Verbrauch </t>
    </r>
    <r>
      <rPr>
        <sz val="8"/>
        <color theme="1"/>
        <rFont val="Calibri"/>
        <family val="2"/>
        <scheme val="minor"/>
      </rPr>
      <t>(laut check24.de)</t>
    </r>
  </si>
  <si>
    <r>
      <t xml:space="preserve">Verpflegung, </t>
    </r>
    <r>
      <rPr>
        <b/>
        <sz val="8"/>
        <color theme="1"/>
        <rFont val="Calibri"/>
        <family val="2"/>
        <scheme val="minor"/>
      </rPr>
      <t>Richtwert nach dem SGB II (ab 01.01.2023)</t>
    </r>
    <r>
      <rPr>
        <b/>
        <sz val="11"/>
        <color theme="1"/>
        <rFont val="Calibri"/>
        <family val="2"/>
        <scheme val="minor"/>
      </rPr>
      <t>:</t>
    </r>
  </si>
  <si>
    <t xml:space="preserve">+ </t>
  </si>
  <si>
    <t>sonstige raumunabhängige Kosten</t>
  </si>
  <si>
    <t>Ermittlung der qm-Flächen der einzelnen Einrichtungen
 in der Kindertagespflege</t>
  </si>
  <si>
    <t>Einrichtung der Kindertagespflege</t>
  </si>
  <si>
    <t>Name A</t>
  </si>
  <si>
    <t>Name B</t>
  </si>
  <si>
    <t>Name C</t>
  </si>
  <si>
    <t>Grundriss</t>
  </si>
  <si>
    <t>Mietvertrag</t>
  </si>
  <si>
    <t>Lageplan</t>
  </si>
  <si>
    <t>Mietspiegel Ort 1 im Landkreis</t>
  </si>
  <si>
    <t>Mietspiegel Ort 2 im Landkreis</t>
  </si>
  <si>
    <t>Mietspiegel Ort 3 im Landkreis</t>
  </si>
  <si>
    <t>Nur graue Felder zu befüllen</t>
  </si>
  <si>
    <t xml:space="preserve">Sachaufwand pro Kind </t>
  </si>
  <si>
    <t>bei durchschnittlich 10 betreute Kinder</t>
  </si>
  <si>
    <t>Nebenkosten pro Kind (bei 10 betreute Kinder)</t>
  </si>
  <si>
    <t>Gesamtpreis pro Kind (bei 10 betreute Kinder)</t>
  </si>
  <si>
    <t>Reinigungskosten pro Kind (bei 10 betreute Kinder)</t>
  </si>
  <si>
    <t>Gesamtkosten pro Kind (bei 10 betreute Kinder)</t>
  </si>
  <si>
    <t>bei bis zu 10 betreute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</si>
</sst>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5" fillId="0" borderId="0" xfId="0" applyFon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Border="1"/>
    <xf numFmtId="0" fontId="0" fillId="0" borderId="0" xfId="0" applyAlignment="1"/>
    <xf numFmtId="0" fontId="1" fillId="0" borderId="4" xfId="0" applyFont="1" applyBorder="1"/>
    <xf numFmtId="0" fontId="1" fillId="0" borderId="5" xfId="0" applyFont="1" applyBorder="1"/>
    <xf numFmtId="44" fontId="0" fillId="0" borderId="0" xfId="1" applyFont="1"/>
    <xf numFmtId="44" fontId="1" fillId="0" borderId="0" xfId="1" applyFont="1"/>
    <xf numFmtId="44" fontId="7" fillId="0" borderId="0" xfId="1" applyFont="1" applyFill="1" applyBorder="1"/>
    <xf numFmtId="0" fontId="0" fillId="0" borderId="3" xfId="0" applyBorder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1" xfId="0" applyFill="1" applyBorder="1"/>
    <xf numFmtId="0" fontId="1" fillId="0" borderId="15" xfId="0" applyFont="1" applyFill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7" xfId="0" applyBorder="1"/>
    <xf numFmtId="0" fontId="0" fillId="0" borderId="18" xfId="0" applyBorder="1"/>
    <xf numFmtId="2" fontId="1" fillId="0" borderId="4" xfId="0" applyNumberFormat="1" applyFont="1" applyBorder="1" applyAlignment="1">
      <alignment horizontal="center"/>
    </xf>
    <xf numFmtId="0" fontId="0" fillId="2" borderId="0" xfId="0" applyFill="1"/>
    <xf numFmtId="0" fontId="9" fillId="0" borderId="0" xfId="0" applyFont="1" applyAlignment="1"/>
    <xf numFmtId="0" fontId="1" fillId="0" borderId="15" xfId="0" applyFont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/>
    <xf numFmtId="8" fontId="5" fillId="0" borderId="11" xfId="0" applyNumberFormat="1" applyFont="1" applyFill="1" applyBorder="1" applyAlignment="1">
      <alignment horizontal="center"/>
    </xf>
    <xf numFmtId="8" fontId="5" fillId="0" borderId="22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8" fontId="1" fillId="0" borderId="16" xfId="0" applyNumberFormat="1" applyFont="1" applyBorder="1" applyAlignment="1"/>
    <xf numFmtId="0" fontId="0" fillId="0" borderId="17" xfId="0" applyBorder="1" applyAlignment="1">
      <alignment horizontal="center"/>
    </xf>
    <xf numFmtId="8" fontId="5" fillId="0" borderId="8" xfId="0" applyNumberFormat="1" applyFont="1" applyFill="1" applyBorder="1" applyAlignment="1"/>
    <xf numFmtId="8" fontId="5" fillId="0" borderId="12" xfId="0" applyNumberFormat="1" applyFont="1" applyFill="1" applyBorder="1" applyAlignment="1"/>
    <xf numFmtId="8" fontId="7" fillId="0" borderId="23" xfId="0" applyNumberFormat="1" applyFont="1" applyFill="1" applyBorder="1" applyAlignment="1"/>
    <xf numFmtId="8" fontId="7" fillId="0" borderId="12" xfId="0" applyNumberFormat="1" applyFont="1" applyFill="1" applyBorder="1" applyAlignment="1"/>
    <xf numFmtId="44" fontId="5" fillId="0" borderId="12" xfId="0" applyNumberFormat="1" applyFont="1" applyFill="1" applyBorder="1" applyAlignment="1"/>
    <xf numFmtId="0" fontId="0" fillId="0" borderId="19" xfId="0" applyBorder="1" applyAlignment="1"/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44" fontId="1" fillId="0" borderId="16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1" fillId="0" borderId="2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5" fillId="0" borderId="11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0" fontId="1" fillId="0" borderId="0" xfId="0" applyFont="1" applyAlignment="1">
      <alignment horizontal="right"/>
    </xf>
    <xf numFmtId="8" fontId="0" fillId="0" borderId="0" xfId="1" applyNumberFormat="1" applyFont="1"/>
    <xf numFmtId="8" fontId="11" fillId="0" borderId="0" xfId="1" applyNumberFormat="1" applyFont="1"/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4" fontId="5" fillId="0" borderId="12" xfId="1" applyFont="1" applyFill="1" applyBorder="1" applyAlignment="1">
      <alignment horizontal="center"/>
    </xf>
    <xf numFmtId="44" fontId="7" fillId="0" borderId="20" xfId="1" applyFont="1" applyFill="1" applyBorder="1" applyAlignment="1">
      <alignment horizontal="center"/>
    </xf>
    <xf numFmtId="44" fontId="5" fillId="0" borderId="14" xfId="1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2" borderId="0" xfId="0" applyFill="1" applyBorder="1" applyProtection="1">
      <protection locked="0"/>
    </xf>
    <xf numFmtId="2" fontId="5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6" xfId="0" applyFont="1" applyBorder="1" applyProtection="1"/>
    <xf numFmtId="0" fontId="0" fillId="0" borderId="7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0" fontId="11" fillId="0" borderId="0" xfId="0" applyFont="1" applyProtection="1"/>
    <xf numFmtId="0" fontId="0" fillId="0" borderId="11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Protection="1"/>
    <xf numFmtId="0" fontId="3" fillId="0" borderId="11" xfId="0" applyFont="1" applyBorder="1" applyProtection="1"/>
    <xf numFmtId="0" fontId="4" fillId="0" borderId="11" xfId="0" applyFont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3" xfId="0" applyBorder="1" applyProtection="1"/>
    <xf numFmtId="0" fontId="0" fillId="0" borderId="2" xfId="0" applyBorder="1" applyProtection="1"/>
    <xf numFmtId="0" fontId="0" fillId="0" borderId="11" xfId="0" applyFill="1" applyBorder="1" applyProtection="1"/>
    <xf numFmtId="0" fontId="1" fillId="0" borderId="21" xfId="0" applyFont="1" applyFill="1" applyBorder="1" applyProtection="1"/>
    <xf numFmtId="0" fontId="1" fillId="0" borderId="5" xfId="0" applyFont="1" applyBorder="1" applyProtection="1"/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Protection="1"/>
    <xf numFmtId="0" fontId="1" fillId="0" borderId="15" xfId="0" applyFont="1" applyFill="1" applyBorder="1" applyProtection="1"/>
    <xf numFmtId="0" fontId="1" fillId="0" borderId="4" xfId="0" applyFont="1" applyBorder="1" applyProtection="1"/>
    <xf numFmtId="0" fontId="0" fillId="2" borderId="0" xfId="0" applyFont="1" applyFill="1" applyProtection="1"/>
    <xf numFmtId="0" fontId="0" fillId="2" borderId="0" xfId="0" applyFill="1" applyProtection="1"/>
    <xf numFmtId="0" fontId="1" fillId="0" borderId="4" xfId="0" applyFont="1" applyFill="1" applyBorder="1" applyProtection="1"/>
    <xf numFmtId="2" fontId="1" fillId="0" borderId="4" xfId="0" applyNumberFormat="1" applyFont="1" applyBorder="1" applyAlignment="1" applyProtection="1">
      <alignment horizontal="center"/>
    </xf>
    <xf numFmtId="0" fontId="1" fillId="0" borderId="18" xfId="0" applyFont="1" applyFill="1" applyBorder="1" applyProtection="1"/>
    <xf numFmtId="0" fontId="1" fillId="0" borderId="18" xfId="0" applyFont="1" applyBorder="1" applyAlignment="1" applyProtection="1">
      <alignment horizontal="center"/>
    </xf>
    <xf numFmtId="0" fontId="0" fillId="0" borderId="19" xfId="0" applyBorder="1" applyProtection="1"/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2" fontId="0" fillId="0" borderId="0" xfId="0" applyNumberFormat="1" applyBorder="1" applyProtection="1"/>
    <xf numFmtId="2" fontId="1" fillId="0" borderId="5" xfId="0" applyNumberFormat="1" applyFont="1" applyBorder="1" applyProtection="1"/>
    <xf numFmtId="0" fontId="1" fillId="0" borderId="20" xfId="0" applyFont="1" applyBorder="1" applyProtection="1"/>
    <xf numFmtId="0" fontId="0" fillId="0" borderId="18" xfId="0" applyBorder="1" applyAlignment="1" applyProtection="1">
      <alignment horizontal="center"/>
    </xf>
    <xf numFmtId="2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2" xfId="0" applyBorder="1" applyAlignment="1" applyProtection="1">
      <alignment horizontal="center"/>
    </xf>
    <xf numFmtId="2" fontId="0" fillId="0" borderId="2" xfId="0" applyNumberFormat="1" applyBorder="1" applyProtection="1"/>
    <xf numFmtId="0" fontId="0" fillId="0" borderId="14" xfId="0" applyBorder="1" applyProtection="1"/>
    <xf numFmtId="0" fontId="0" fillId="0" borderId="12" xfId="0" applyFill="1" applyBorder="1" applyProtection="1"/>
    <xf numFmtId="0" fontId="1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0" fillId="0" borderId="0" xfId="0" applyFill="1" applyBorder="1" applyProtection="1"/>
    <xf numFmtId="2" fontId="5" fillId="0" borderId="0" xfId="0" applyNumberFormat="1" applyFont="1" applyFill="1" applyBorder="1" applyAlignment="1" applyProtection="1">
      <alignment horizontal="center"/>
    </xf>
    <xf numFmtId="2" fontId="1" fillId="0" borderId="5" xfId="0" applyNumberFormat="1" applyFont="1" applyBorder="1" applyAlignment="1" applyProtection="1">
      <alignment horizontal="center"/>
    </xf>
    <xf numFmtId="0" fontId="0" fillId="2" borderId="11" xfId="0" applyFill="1" applyBorder="1" applyProtection="1"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B23" sqref="B23"/>
    </sheetView>
  </sheetViews>
  <sheetFormatPr baseColWidth="10" defaultRowHeight="15" x14ac:dyDescent="0.25"/>
  <cols>
    <col min="1" max="1" width="4.42578125" customWidth="1"/>
    <col min="2" max="2" width="31.7109375" bestFit="1" customWidth="1"/>
    <col min="3" max="3" width="23.7109375" style="7" customWidth="1"/>
    <col min="4" max="4" width="31" customWidth="1"/>
  </cols>
  <sheetData>
    <row r="1" spans="2:6" s="2" customFormat="1" ht="39" customHeight="1" x14ac:dyDescent="0.25">
      <c r="B1" s="139" t="s">
        <v>69</v>
      </c>
      <c r="C1" s="139"/>
      <c r="D1" s="139"/>
    </row>
    <row r="2" spans="2:6" ht="15.75" thickBot="1" x14ac:dyDescent="0.3"/>
    <row r="3" spans="2:6" s="1" customFormat="1" x14ac:dyDescent="0.25">
      <c r="B3" s="17" t="s">
        <v>70</v>
      </c>
      <c r="C3" s="69" t="s">
        <v>12</v>
      </c>
      <c r="D3" s="68" t="s">
        <v>13</v>
      </c>
    </row>
    <row r="4" spans="2:6" ht="3" customHeight="1" x14ac:dyDescent="0.25">
      <c r="B4" s="18"/>
      <c r="C4" s="16"/>
      <c r="D4" s="19"/>
    </row>
    <row r="5" spans="2:6" x14ac:dyDescent="0.25">
      <c r="B5" s="132" t="s">
        <v>71</v>
      </c>
      <c r="C5" s="133"/>
      <c r="D5" s="134" t="s">
        <v>74</v>
      </c>
      <c r="F5" s="59"/>
    </row>
    <row r="6" spans="2:6" x14ac:dyDescent="0.25">
      <c r="B6" s="132" t="s">
        <v>72</v>
      </c>
      <c r="C6" s="135"/>
      <c r="D6" s="134" t="s">
        <v>75</v>
      </c>
    </row>
    <row r="7" spans="2:6" x14ac:dyDescent="0.25">
      <c r="B7" s="132" t="s">
        <v>73</v>
      </c>
      <c r="C7" s="135"/>
      <c r="D7" s="134" t="s">
        <v>76</v>
      </c>
    </row>
    <row r="8" spans="2:6" x14ac:dyDescent="0.25">
      <c r="B8" s="132"/>
      <c r="C8" s="135"/>
      <c r="D8" s="134"/>
    </row>
    <row r="9" spans="2:6" x14ac:dyDescent="0.25">
      <c r="B9" s="132"/>
      <c r="C9" s="135"/>
      <c r="D9" s="134"/>
    </row>
    <row r="10" spans="2:6" x14ac:dyDescent="0.25">
      <c r="B10" s="132"/>
      <c r="C10" s="135"/>
      <c r="D10" s="134"/>
    </row>
    <row r="11" spans="2:6" x14ac:dyDescent="0.25">
      <c r="B11" s="132"/>
      <c r="C11" s="135"/>
      <c r="D11" s="134"/>
    </row>
    <row r="12" spans="2:6" x14ac:dyDescent="0.25">
      <c r="B12" s="136"/>
      <c r="C12" s="137"/>
      <c r="D12" s="138"/>
    </row>
    <row r="13" spans="2:6" x14ac:dyDescent="0.25">
      <c r="B13" s="24" t="s">
        <v>14</v>
      </c>
      <c r="C13" s="21">
        <f>SUM(C5:C12)</f>
        <v>0</v>
      </c>
      <c r="D13" s="22"/>
    </row>
    <row r="14" spans="2:6" ht="15.75" thickBot="1" x14ac:dyDescent="0.3">
      <c r="B14" s="25" t="s">
        <v>15</v>
      </c>
      <c r="C14" s="32" t="e">
        <f>AVERAGE(C5:C12)</f>
        <v>#DIV/0!</v>
      </c>
      <c r="D14" s="26"/>
    </row>
    <row r="15" spans="2:6" ht="7.5" customHeight="1" thickTop="1" thickBot="1" x14ac:dyDescent="0.3">
      <c r="B15" s="27"/>
      <c r="C15" s="28"/>
      <c r="D15" s="29"/>
    </row>
    <row r="18" spans="4:4" x14ac:dyDescent="0.25">
      <c r="D18" s="33" t="s">
        <v>80</v>
      </c>
    </row>
  </sheetData>
  <sheetProtection algorithmName="SHA-512" hashValue="fI+SyBT7W0s2lwbSQSRsFCN0rDAAIJBnAcwgGjunZa68Z3cLdxwhqau+3pJnkWEm5eyFR2ETgdhdvm6ht1FHYw==" saltValue="S3xOWnroUm5hi7vQhP1Utg==" spinCount="100000" sheet="1" objects="1" scenarios="1"/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workbookViewId="0">
      <selection activeCell="I2" sqref="I2"/>
    </sheetView>
  </sheetViews>
  <sheetFormatPr baseColWidth="10" defaultRowHeight="15" x14ac:dyDescent="0.25"/>
  <cols>
    <col min="1" max="1" width="4.42578125" style="77" customWidth="1"/>
    <col min="2" max="4" width="11.42578125" style="77"/>
    <col min="5" max="5" width="28" style="77" customWidth="1"/>
    <col min="6" max="6" width="9" style="78" customWidth="1"/>
    <col min="7" max="7" width="8.7109375" style="77" customWidth="1"/>
    <col min="8" max="8" width="11.42578125" style="77"/>
    <col min="9" max="9" width="12.5703125" style="77" bestFit="1" customWidth="1"/>
    <col min="10" max="16384" width="11.42578125" style="77"/>
  </cols>
  <sheetData>
    <row r="1" spans="2:10" ht="18.75" x14ac:dyDescent="0.3">
      <c r="B1" s="140" t="s">
        <v>56</v>
      </c>
      <c r="C1" s="140"/>
      <c r="D1" s="140"/>
      <c r="E1" s="140"/>
      <c r="F1" s="140"/>
      <c r="G1" s="140"/>
    </row>
    <row r="2" spans="2:10" ht="15.75" thickBot="1" x14ac:dyDescent="0.3"/>
    <row r="3" spans="2:10" x14ac:dyDescent="0.25">
      <c r="B3" s="79" t="s">
        <v>0</v>
      </c>
      <c r="C3" s="80"/>
      <c r="D3" s="80"/>
      <c r="E3" s="80"/>
      <c r="F3" s="81"/>
      <c r="G3" s="80"/>
      <c r="H3" s="82"/>
      <c r="J3" s="83"/>
    </row>
    <row r="4" spans="2:10" x14ac:dyDescent="0.25">
      <c r="B4" s="84"/>
      <c r="C4" s="85"/>
      <c r="D4" s="85"/>
      <c r="E4" s="85"/>
      <c r="F4" s="86"/>
      <c r="G4" s="85"/>
      <c r="H4" s="87"/>
    </row>
    <row r="5" spans="2:10" x14ac:dyDescent="0.25">
      <c r="B5" s="88" t="s">
        <v>61</v>
      </c>
      <c r="C5" s="85"/>
      <c r="D5" s="85"/>
      <c r="E5" s="75" t="s">
        <v>77</v>
      </c>
      <c r="F5" s="76"/>
      <c r="G5" s="85" t="s">
        <v>16</v>
      </c>
      <c r="H5" s="87"/>
    </row>
    <row r="6" spans="2:10" x14ac:dyDescent="0.25">
      <c r="B6" s="89" t="s">
        <v>60</v>
      </c>
      <c r="C6" s="85"/>
      <c r="D6" s="85"/>
      <c r="E6" s="75" t="s">
        <v>78</v>
      </c>
      <c r="F6" s="76"/>
      <c r="G6" s="85" t="s">
        <v>16</v>
      </c>
      <c r="H6" s="87"/>
    </row>
    <row r="7" spans="2:10" x14ac:dyDescent="0.25">
      <c r="B7" s="84"/>
      <c r="C7" s="85"/>
      <c r="D7" s="85"/>
      <c r="E7" s="75" t="s">
        <v>79</v>
      </c>
      <c r="F7" s="76"/>
      <c r="G7" s="85" t="s">
        <v>16</v>
      </c>
      <c r="H7" s="87"/>
    </row>
    <row r="8" spans="2:10" ht="15.75" thickBot="1" x14ac:dyDescent="0.3">
      <c r="B8" s="84"/>
      <c r="C8" s="85"/>
      <c r="D8" s="85"/>
      <c r="E8" s="105" t="s">
        <v>17</v>
      </c>
      <c r="F8" s="106" t="e">
        <f>AVERAGE(F5:F7)</f>
        <v>#DIV/0!</v>
      </c>
      <c r="G8" s="105" t="s">
        <v>16</v>
      </c>
      <c r="H8" s="87"/>
    </row>
    <row r="9" spans="2:10" ht="16.5" thickTop="1" thickBot="1" x14ac:dyDescent="0.3">
      <c r="B9" s="90"/>
      <c r="C9" s="91"/>
      <c r="D9" s="91"/>
      <c r="E9" s="107"/>
      <c r="F9" s="108"/>
      <c r="G9" s="107"/>
      <c r="H9" s="109"/>
    </row>
    <row r="10" spans="2:10" ht="15.75" thickBot="1" x14ac:dyDescent="0.3">
      <c r="E10" s="110"/>
      <c r="F10" s="111"/>
      <c r="G10" s="110"/>
    </row>
    <row r="11" spans="2:10" x14ac:dyDescent="0.25">
      <c r="B11" s="79" t="s">
        <v>18</v>
      </c>
      <c r="C11" s="80"/>
      <c r="D11" s="80"/>
      <c r="E11" s="80"/>
      <c r="F11" s="81"/>
      <c r="G11" s="80"/>
      <c r="H11" s="82"/>
    </row>
    <row r="12" spans="2:10" x14ac:dyDescent="0.25">
      <c r="B12" s="84"/>
      <c r="C12" s="85"/>
      <c r="D12" s="85"/>
      <c r="E12" s="85"/>
      <c r="F12" s="86"/>
      <c r="G12" s="85"/>
      <c r="H12" s="87"/>
    </row>
    <row r="13" spans="2:10" x14ac:dyDescent="0.25">
      <c r="B13" s="84" t="s">
        <v>19</v>
      </c>
      <c r="C13" s="86"/>
      <c r="D13" s="85"/>
      <c r="E13" s="85"/>
      <c r="F13" s="112" t="e">
        <f>F8*'Ermittlung qm'!C14</f>
        <v>#DIV/0!</v>
      </c>
      <c r="G13" s="85" t="s">
        <v>20</v>
      </c>
      <c r="H13" s="87"/>
    </row>
    <row r="14" spans="2:10" ht="15.75" thickBot="1" x14ac:dyDescent="0.3">
      <c r="B14" s="84" t="s">
        <v>82</v>
      </c>
      <c r="C14" s="86"/>
      <c r="D14" s="85"/>
      <c r="E14" s="85"/>
      <c r="F14" s="113" t="e">
        <f>F13/10</f>
        <v>#DIV/0!</v>
      </c>
      <c r="G14" s="96" t="s">
        <v>21</v>
      </c>
      <c r="H14" s="114"/>
    </row>
    <row r="15" spans="2:10" ht="16.5" thickTop="1" thickBot="1" x14ac:dyDescent="0.3">
      <c r="B15" s="90"/>
      <c r="C15" s="91"/>
      <c r="D15" s="91"/>
      <c r="E15" s="91"/>
      <c r="F15" s="115"/>
      <c r="G15" s="91"/>
      <c r="H15" s="109"/>
    </row>
    <row r="16" spans="2:10" ht="15.75" thickBot="1" x14ac:dyDescent="0.3"/>
    <row r="17" spans="2:10" x14ac:dyDescent="0.25">
      <c r="B17" s="79" t="s">
        <v>1</v>
      </c>
      <c r="C17" s="80"/>
      <c r="D17" s="80"/>
      <c r="E17" s="80"/>
      <c r="F17" s="81"/>
      <c r="G17" s="80"/>
      <c r="H17" s="82"/>
    </row>
    <row r="18" spans="2:10" x14ac:dyDescent="0.25">
      <c r="B18" s="84"/>
      <c r="C18" s="85"/>
      <c r="D18" s="85"/>
      <c r="E18" s="85"/>
      <c r="F18" s="86"/>
      <c r="G18" s="85"/>
      <c r="H18" s="87"/>
    </row>
    <row r="19" spans="2:10" x14ac:dyDescent="0.25">
      <c r="B19" s="84" t="s">
        <v>62</v>
      </c>
      <c r="C19" s="85"/>
      <c r="D19" s="85"/>
      <c r="E19" s="85"/>
      <c r="F19" s="85"/>
      <c r="G19" s="116">
        <v>2.6</v>
      </c>
      <c r="H19" s="87" t="s">
        <v>16</v>
      </c>
    </row>
    <row r="20" spans="2:10" x14ac:dyDescent="0.25">
      <c r="B20" s="84" t="s">
        <v>2</v>
      </c>
      <c r="C20" s="85"/>
      <c r="D20" s="85"/>
      <c r="E20" s="85"/>
      <c r="F20" s="85"/>
      <c r="G20" s="117">
        <v>1.03</v>
      </c>
      <c r="H20" s="87" t="s">
        <v>16</v>
      </c>
    </row>
    <row r="21" spans="2:10" x14ac:dyDescent="0.25">
      <c r="B21" s="92" t="s">
        <v>23</v>
      </c>
      <c r="C21" s="93"/>
      <c r="D21" s="93"/>
      <c r="E21" s="93"/>
      <c r="F21" s="118"/>
      <c r="G21" s="119">
        <v>0.3</v>
      </c>
      <c r="H21" s="120" t="s">
        <v>22</v>
      </c>
    </row>
    <row r="22" spans="2:10" x14ac:dyDescent="0.25">
      <c r="B22" s="94" t="s">
        <v>24</v>
      </c>
      <c r="C22" s="85"/>
      <c r="D22" s="85"/>
      <c r="E22" s="85"/>
      <c r="F22" s="86"/>
      <c r="G22" s="112">
        <f>G19+G20-G21</f>
        <v>3.33</v>
      </c>
      <c r="H22" s="121" t="s">
        <v>25</v>
      </c>
      <c r="J22" s="77" t="s">
        <v>43</v>
      </c>
    </row>
    <row r="23" spans="2:10" x14ac:dyDescent="0.25">
      <c r="B23" s="94" t="s">
        <v>26</v>
      </c>
      <c r="C23" s="85"/>
      <c r="D23" s="85"/>
      <c r="E23" s="85"/>
      <c r="F23" s="86"/>
      <c r="G23" s="85" t="e">
        <f>G22*'Ermittlung qm'!C14</f>
        <v>#DIV/0!</v>
      </c>
      <c r="H23" s="87" t="s">
        <v>22</v>
      </c>
    </row>
    <row r="24" spans="2:10" ht="15.75" thickBot="1" x14ac:dyDescent="0.3">
      <c r="B24" s="95" t="s">
        <v>83</v>
      </c>
      <c r="C24" s="96"/>
      <c r="D24" s="96"/>
      <c r="E24" s="96"/>
      <c r="F24" s="122"/>
      <c r="G24" s="113" t="e">
        <f>G23/10</f>
        <v>#DIV/0!</v>
      </c>
      <c r="H24" s="114" t="s">
        <v>22</v>
      </c>
    </row>
    <row r="25" spans="2:10" ht="16.5" thickTop="1" thickBot="1" x14ac:dyDescent="0.3">
      <c r="B25" s="90"/>
      <c r="C25" s="91"/>
      <c r="D25" s="91"/>
      <c r="E25" s="91"/>
      <c r="F25" s="115"/>
      <c r="G25" s="91"/>
      <c r="H25" s="109"/>
    </row>
    <row r="26" spans="2:10" ht="15.75" thickBot="1" x14ac:dyDescent="0.3"/>
    <row r="27" spans="2:10" x14ac:dyDescent="0.25">
      <c r="B27" s="79" t="s">
        <v>27</v>
      </c>
      <c r="C27" s="80"/>
      <c r="D27" s="80"/>
      <c r="E27" s="80"/>
      <c r="F27" s="81"/>
      <c r="G27" s="80"/>
      <c r="H27" s="82"/>
    </row>
    <row r="28" spans="2:10" x14ac:dyDescent="0.25">
      <c r="B28" s="84"/>
      <c r="C28" s="85"/>
      <c r="D28" s="85"/>
      <c r="E28" s="85"/>
      <c r="F28" s="86"/>
      <c r="G28" s="85"/>
      <c r="H28" s="87"/>
    </row>
    <row r="29" spans="2:10" s="97" customFormat="1" ht="22.5" x14ac:dyDescent="0.25">
      <c r="B29" s="98" t="s">
        <v>63</v>
      </c>
      <c r="C29" s="99"/>
      <c r="D29" s="99"/>
      <c r="E29" s="123" t="s">
        <v>29</v>
      </c>
      <c r="F29" s="124">
        <v>2600</v>
      </c>
      <c r="G29" s="99" t="s">
        <v>28</v>
      </c>
      <c r="H29" s="125"/>
    </row>
    <row r="30" spans="2:10" x14ac:dyDescent="0.25">
      <c r="B30" s="92" t="s">
        <v>30</v>
      </c>
      <c r="C30" s="93"/>
      <c r="D30" s="93"/>
      <c r="E30" s="93"/>
      <c r="F30" s="118"/>
      <c r="G30" s="93"/>
      <c r="H30" s="87"/>
    </row>
    <row r="31" spans="2:10" x14ac:dyDescent="0.25">
      <c r="B31" s="84" t="s">
        <v>31</v>
      </c>
      <c r="C31" s="85"/>
      <c r="D31" s="85"/>
      <c r="E31" s="85"/>
      <c r="F31" s="86">
        <f>(F29*56.5%)/2</f>
        <v>734.49999999999989</v>
      </c>
      <c r="G31" s="85" t="s">
        <v>28</v>
      </c>
      <c r="H31" s="87"/>
    </row>
    <row r="32" spans="2:10" x14ac:dyDescent="0.25">
      <c r="B32" s="84" t="s">
        <v>32</v>
      </c>
      <c r="C32" s="100" t="s">
        <v>64</v>
      </c>
      <c r="D32" s="85"/>
      <c r="E32" s="85"/>
      <c r="F32" s="126">
        <v>0.42</v>
      </c>
      <c r="G32" s="85" t="s">
        <v>33</v>
      </c>
      <c r="H32" s="87"/>
    </row>
    <row r="33" spans="2:8" x14ac:dyDescent="0.25">
      <c r="B33" s="92" t="s">
        <v>65</v>
      </c>
      <c r="C33" s="93"/>
      <c r="D33" s="93"/>
      <c r="E33" s="93"/>
      <c r="F33" s="127">
        <v>145.41</v>
      </c>
      <c r="G33" s="93" t="s">
        <v>22</v>
      </c>
      <c r="H33" s="87"/>
    </row>
    <row r="34" spans="2:8" x14ac:dyDescent="0.25">
      <c r="B34" s="94" t="s">
        <v>34</v>
      </c>
      <c r="C34" s="85"/>
      <c r="D34" s="85"/>
      <c r="E34" s="85"/>
      <c r="F34" s="128">
        <f>(F31*F32)+F33</f>
        <v>453.9</v>
      </c>
      <c r="G34" s="129" t="s">
        <v>22</v>
      </c>
      <c r="H34" s="87"/>
    </row>
    <row r="35" spans="2:8" x14ac:dyDescent="0.25">
      <c r="B35" s="94" t="s">
        <v>35</v>
      </c>
      <c r="C35" s="85"/>
      <c r="D35" s="85"/>
      <c r="E35" s="85"/>
      <c r="F35" s="128">
        <f>F34/12</f>
        <v>37.824999999999996</v>
      </c>
      <c r="G35" s="129" t="s">
        <v>22</v>
      </c>
      <c r="H35" s="87"/>
    </row>
    <row r="36" spans="2:8" ht="15.75" thickBot="1" x14ac:dyDescent="0.3">
      <c r="B36" s="101" t="s">
        <v>84</v>
      </c>
      <c r="C36" s="102"/>
      <c r="D36" s="102"/>
      <c r="E36" s="102"/>
      <c r="F36" s="106">
        <f>F35/10</f>
        <v>3.7824999999999998</v>
      </c>
      <c r="G36" s="102" t="s">
        <v>22</v>
      </c>
      <c r="H36" s="87"/>
    </row>
    <row r="37" spans="2:8" ht="15.75" thickTop="1" x14ac:dyDescent="0.25">
      <c r="B37" s="84"/>
      <c r="C37" s="85"/>
      <c r="D37" s="85"/>
      <c r="E37" s="85"/>
      <c r="F37" s="86"/>
      <c r="G37" s="85"/>
      <c r="H37" s="87"/>
    </row>
    <row r="38" spans="2:8" x14ac:dyDescent="0.25">
      <c r="B38" s="94" t="s">
        <v>36</v>
      </c>
      <c r="C38" s="85"/>
      <c r="D38" s="85"/>
      <c r="E38" s="85"/>
      <c r="F38" s="86"/>
      <c r="G38" s="85"/>
      <c r="H38" s="87"/>
    </row>
    <row r="39" spans="2:8" x14ac:dyDescent="0.25">
      <c r="B39" s="94" t="s">
        <v>37</v>
      </c>
      <c r="C39" s="85"/>
      <c r="D39" s="85"/>
      <c r="E39" s="85"/>
      <c r="F39" s="130">
        <v>24</v>
      </c>
      <c r="G39" s="85" t="s">
        <v>42</v>
      </c>
      <c r="H39" s="87"/>
    </row>
    <row r="40" spans="2:8" x14ac:dyDescent="0.25">
      <c r="B40" s="94" t="s">
        <v>38</v>
      </c>
      <c r="C40" s="85"/>
      <c r="D40" s="85"/>
      <c r="E40" s="85"/>
      <c r="F40" s="128">
        <f>F39*48</f>
        <v>1152</v>
      </c>
      <c r="G40" s="85" t="s">
        <v>39</v>
      </c>
      <c r="H40" s="87"/>
    </row>
    <row r="41" spans="2:8" x14ac:dyDescent="0.25">
      <c r="B41" s="94" t="s">
        <v>40</v>
      </c>
      <c r="C41" s="85"/>
      <c r="D41" s="85"/>
      <c r="E41" s="85"/>
      <c r="F41" s="128">
        <f>F40/12</f>
        <v>96</v>
      </c>
      <c r="G41" s="85" t="s">
        <v>41</v>
      </c>
      <c r="H41" s="87"/>
    </row>
    <row r="42" spans="2:8" ht="15.75" thickBot="1" x14ac:dyDescent="0.3">
      <c r="B42" s="95" t="s">
        <v>85</v>
      </c>
      <c r="C42" s="96"/>
      <c r="D42" s="96"/>
      <c r="E42" s="96"/>
      <c r="F42" s="131">
        <f>F41/10</f>
        <v>9.6</v>
      </c>
      <c r="G42" s="96" t="s">
        <v>22</v>
      </c>
      <c r="H42" s="114"/>
    </row>
    <row r="43" spans="2:8" ht="16.5" thickTop="1" thickBot="1" x14ac:dyDescent="0.3">
      <c r="B43" s="90"/>
      <c r="C43" s="91"/>
      <c r="D43" s="91"/>
      <c r="E43" s="91"/>
      <c r="F43" s="115"/>
      <c r="G43" s="91"/>
      <c r="H43" s="109"/>
    </row>
    <row r="45" spans="2:8" x14ac:dyDescent="0.25">
      <c r="B45" s="103" t="s">
        <v>80</v>
      </c>
      <c r="C45" s="104"/>
      <c r="D45" s="104"/>
    </row>
  </sheetData>
  <sheetProtection algorithmName="SHA-512" hashValue="tGsxTfIwYM6h96eg9tw5RpJc0042eNpK3swvINJIYR8pRBSpp7NLMVkaoLMkkz8gkR8RN2L02/yiWPrXHfrZpQ==" saltValue="aXLii7r2wmOBKqP/DxyKcg==" spinCount="100000" sheet="1" objects="1" scenarios="1"/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20" sqref="I20"/>
    </sheetView>
  </sheetViews>
  <sheetFormatPr baseColWidth="10" defaultRowHeight="15" x14ac:dyDescent="0.25"/>
  <cols>
    <col min="1" max="1" width="4.42578125" customWidth="1"/>
    <col min="5" max="5" width="12.5703125" bestFit="1" customWidth="1"/>
    <col min="7" max="7" width="11.42578125" style="7"/>
    <col min="9" max="9" width="16.140625" customWidth="1"/>
    <col min="15" max="15" width="3.85546875" customWidth="1"/>
  </cols>
  <sheetData>
    <row r="1" spans="1:10" ht="18.75" x14ac:dyDescent="0.3">
      <c r="A1" s="141" t="s">
        <v>59</v>
      </c>
      <c r="B1" s="141"/>
      <c r="C1" s="141"/>
      <c r="D1" s="141"/>
      <c r="E1" s="141"/>
      <c r="F1" s="141"/>
      <c r="G1" s="141"/>
      <c r="H1" s="141"/>
      <c r="I1" s="34"/>
      <c r="J1" s="34"/>
    </row>
    <row r="2" spans="1:10" ht="15.75" thickBot="1" x14ac:dyDescent="0.3"/>
    <row r="3" spans="1:10" x14ac:dyDescent="0.25">
      <c r="B3" s="17" t="s">
        <v>57</v>
      </c>
      <c r="C3" s="30"/>
      <c r="D3" s="30"/>
      <c r="E3" s="30"/>
      <c r="F3" s="30"/>
      <c r="G3" s="51"/>
      <c r="I3" s="59"/>
    </row>
    <row r="4" spans="1:10" x14ac:dyDescent="0.25">
      <c r="B4" s="20"/>
      <c r="C4" s="4"/>
      <c r="D4" s="4"/>
      <c r="E4" s="4"/>
      <c r="F4" s="4"/>
      <c r="G4" s="52"/>
    </row>
    <row r="5" spans="1:10" x14ac:dyDescent="0.25">
      <c r="B5" s="20" t="s">
        <v>44</v>
      </c>
      <c r="C5" s="4"/>
      <c r="D5" s="4"/>
      <c r="E5" s="4"/>
      <c r="F5" s="4"/>
      <c r="G5" s="70">
        <v>4</v>
      </c>
    </row>
    <row r="6" spans="1:10" x14ac:dyDescent="0.25">
      <c r="B6" s="20" t="s">
        <v>45</v>
      </c>
      <c r="C6" s="4"/>
      <c r="D6" s="4"/>
      <c r="E6" s="4"/>
      <c r="F6" s="4"/>
      <c r="G6" s="70">
        <v>4</v>
      </c>
    </row>
    <row r="7" spans="1:10" x14ac:dyDescent="0.25">
      <c r="B7" s="20" t="s">
        <v>47</v>
      </c>
      <c r="C7" s="4"/>
      <c r="D7" s="4"/>
      <c r="E7" s="4"/>
      <c r="F7" s="4"/>
      <c r="G7" s="70">
        <v>6.5</v>
      </c>
    </row>
    <row r="8" spans="1:10" x14ac:dyDescent="0.25">
      <c r="B8" s="20" t="s">
        <v>3</v>
      </c>
      <c r="C8" s="4"/>
      <c r="D8" s="4"/>
      <c r="E8" s="4"/>
      <c r="F8" s="4"/>
      <c r="G8" s="70">
        <v>8.5</v>
      </c>
    </row>
    <row r="9" spans="1:10" x14ac:dyDescent="0.25">
      <c r="B9" s="20" t="s">
        <v>4</v>
      </c>
      <c r="C9" s="4"/>
      <c r="D9" s="4"/>
      <c r="E9" s="4"/>
      <c r="F9" s="4"/>
      <c r="G9" s="70">
        <v>2</v>
      </c>
    </row>
    <row r="10" spans="1:10" x14ac:dyDescent="0.25">
      <c r="B10" s="20" t="s">
        <v>46</v>
      </c>
      <c r="C10" s="4"/>
      <c r="D10" s="4"/>
      <c r="E10" s="4"/>
      <c r="F10" s="4"/>
      <c r="G10" s="70">
        <v>4.5</v>
      </c>
    </row>
    <row r="11" spans="1:10" ht="15.75" thickBot="1" x14ac:dyDescent="0.3">
      <c r="B11" s="35" t="s">
        <v>48</v>
      </c>
      <c r="C11" s="11"/>
      <c r="D11" s="11"/>
      <c r="E11" s="11"/>
      <c r="F11" s="11"/>
      <c r="G11" s="53">
        <f>SUM(G5:G10)</f>
        <v>29.5</v>
      </c>
    </row>
    <row r="12" spans="1:10" ht="16.5" thickTop="1" thickBot="1" x14ac:dyDescent="0.3">
      <c r="B12" s="27"/>
      <c r="C12" s="31"/>
      <c r="D12" s="31"/>
      <c r="E12" s="31"/>
      <c r="F12" s="31"/>
      <c r="G12" s="54"/>
    </row>
    <row r="13" spans="1:10" ht="15.75" thickBot="1" x14ac:dyDescent="0.3">
      <c r="G13" s="55"/>
    </row>
    <row r="14" spans="1:10" x14ac:dyDescent="0.25">
      <c r="B14" s="17" t="s">
        <v>66</v>
      </c>
      <c r="C14" s="30"/>
      <c r="D14" s="30"/>
      <c r="E14" s="30"/>
      <c r="F14" s="30"/>
      <c r="G14" s="56"/>
    </row>
    <row r="15" spans="1:10" x14ac:dyDescent="0.25">
      <c r="B15" s="20"/>
      <c r="C15" s="4"/>
      <c r="D15" s="4"/>
      <c r="E15" s="4"/>
      <c r="F15" s="4"/>
      <c r="G15" s="52"/>
    </row>
    <row r="16" spans="1:10" ht="15.75" thickBot="1" x14ac:dyDescent="0.3">
      <c r="B16" s="58" t="s">
        <v>49</v>
      </c>
      <c r="C16" s="12"/>
      <c r="D16" s="12"/>
      <c r="E16" s="12"/>
      <c r="F16" s="12"/>
      <c r="G16" s="71">
        <v>114</v>
      </c>
    </row>
    <row r="17" spans="2:7" ht="16.5" thickTop="1" thickBot="1" x14ac:dyDescent="0.3">
      <c r="B17" s="27"/>
      <c r="C17" s="31"/>
      <c r="D17" s="31"/>
      <c r="E17" s="31"/>
      <c r="F17" s="31"/>
      <c r="G17" s="50"/>
    </row>
    <row r="18" spans="2:7" ht="15.75" thickBot="1" x14ac:dyDescent="0.3"/>
    <row r="19" spans="2:7" x14ac:dyDescent="0.25">
      <c r="B19" s="17" t="s">
        <v>58</v>
      </c>
      <c r="C19" s="30"/>
      <c r="D19" s="30"/>
      <c r="E19" s="30"/>
      <c r="F19" s="30"/>
      <c r="G19" s="51"/>
    </row>
    <row r="20" spans="2:7" x14ac:dyDescent="0.25">
      <c r="B20" s="20"/>
      <c r="C20" s="4"/>
      <c r="D20" s="4"/>
      <c r="E20" s="4"/>
      <c r="F20" s="4"/>
      <c r="G20" s="52"/>
    </row>
    <row r="21" spans="2:7" x14ac:dyDescent="0.25">
      <c r="B21" s="20" t="s">
        <v>52</v>
      </c>
      <c r="C21" s="4"/>
      <c r="D21" s="4"/>
      <c r="E21" s="4"/>
      <c r="F21" s="4"/>
      <c r="G21" s="70">
        <v>100</v>
      </c>
    </row>
    <row r="22" spans="2:7" x14ac:dyDescent="0.25">
      <c r="B22" s="23" t="s">
        <v>53</v>
      </c>
      <c r="C22" s="3"/>
      <c r="D22" s="3"/>
      <c r="E22" s="3"/>
      <c r="F22" s="3"/>
      <c r="G22" s="72">
        <v>119</v>
      </c>
    </row>
    <row r="23" spans="2:7" x14ac:dyDescent="0.25">
      <c r="B23" s="24" t="s">
        <v>54</v>
      </c>
      <c r="C23" s="4"/>
      <c r="D23" s="4"/>
      <c r="E23" s="4"/>
      <c r="F23" s="4"/>
      <c r="G23" s="57">
        <f>G22+G21</f>
        <v>219</v>
      </c>
    </row>
    <row r="24" spans="2:7" x14ac:dyDescent="0.25">
      <c r="B24" s="24" t="s">
        <v>55</v>
      </c>
      <c r="C24" s="4"/>
      <c r="D24" s="4"/>
      <c r="E24" s="4"/>
      <c r="F24" s="4"/>
      <c r="G24" s="57">
        <f>G23/12</f>
        <v>18.25</v>
      </c>
    </row>
    <row r="25" spans="2:7" ht="15.75" thickBot="1" x14ac:dyDescent="0.3">
      <c r="B25" s="25" t="s">
        <v>86</v>
      </c>
      <c r="C25" s="11"/>
      <c r="D25" s="11"/>
      <c r="E25" s="11"/>
      <c r="F25" s="11"/>
      <c r="G25" s="53">
        <f>G24/10</f>
        <v>1.825</v>
      </c>
    </row>
    <row r="26" spans="2:7" ht="16.5" thickTop="1" thickBot="1" x14ac:dyDescent="0.3">
      <c r="B26" s="27"/>
      <c r="C26" s="31"/>
      <c r="D26" s="31"/>
      <c r="E26" s="31"/>
      <c r="F26" s="31"/>
      <c r="G26" s="50"/>
    </row>
    <row r="28" spans="2:7" x14ac:dyDescent="0.25">
      <c r="B28" s="73"/>
      <c r="C28" s="74"/>
      <c r="D28" s="74"/>
    </row>
    <row r="32" spans="2:7" x14ac:dyDescent="0.25">
      <c r="G32" s="60"/>
    </row>
  </sheetData>
  <sheetProtection algorithmName="SHA-512" hashValue="yYsQEMsUlb63v1okZ5BR/HT470quSlia10fMv9xO94j1eahOAxQqUxxoZob2jxVKpnnM2j33lmqln6Set+JL8g==" saltValue="hS5xM0RS6VIoIlNVUbu29Q==" spinCount="100000" sheet="1" objects="1" scenarios="1"/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selection activeCell="B17" sqref="B17:K17"/>
    </sheetView>
  </sheetViews>
  <sheetFormatPr baseColWidth="10" defaultRowHeight="15" x14ac:dyDescent="0.25"/>
  <cols>
    <col min="1" max="1" width="4.42578125" customWidth="1"/>
    <col min="2" max="2" width="4.42578125" style="7" customWidth="1"/>
    <col min="5" max="5" width="11.5703125" customWidth="1"/>
    <col min="6" max="6" width="7.7109375" customWidth="1"/>
    <col min="7" max="7" width="4.85546875" customWidth="1"/>
    <col min="8" max="8" width="11.42578125" style="10"/>
    <col min="9" max="9" width="1.7109375" customWidth="1"/>
    <col min="11" max="11" width="4.42578125" customWidth="1"/>
    <col min="13" max="13" width="32.7109375" customWidth="1"/>
    <col min="14" max="14" width="3.85546875" customWidth="1"/>
    <col min="15" max="15" width="32.7109375" customWidth="1"/>
    <col min="16" max="16" width="3.7109375" customWidth="1"/>
  </cols>
  <sheetData>
    <row r="1" spans="1:19" ht="18.75" x14ac:dyDescent="0.3">
      <c r="B1" s="144" t="s">
        <v>5</v>
      </c>
      <c r="C1" s="144"/>
      <c r="D1" s="144"/>
      <c r="E1" s="144"/>
      <c r="F1" s="144"/>
      <c r="G1" s="144"/>
      <c r="H1" s="144"/>
    </row>
    <row r="2" spans="1:19" x14ac:dyDescent="0.25">
      <c r="A2" s="145" t="s">
        <v>87</v>
      </c>
      <c r="B2" s="145"/>
      <c r="C2" s="145"/>
      <c r="D2" s="145"/>
      <c r="E2" s="145"/>
      <c r="F2" s="145"/>
      <c r="G2" s="145"/>
      <c r="H2" s="145"/>
    </row>
    <row r="3" spans="1:19" ht="15.75" thickBot="1" x14ac:dyDescent="0.3"/>
    <row r="4" spans="1:19" x14ac:dyDescent="0.25">
      <c r="B4" s="36"/>
      <c r="C4" s="37" t="s">
        <v>6</v>
      </c>
      <c r="D4" s="37"/>
      <c r="E4" s="37"/>
      <c r="F4" s="37"/>
      <c r="G4" s="37"/>
      <c r="H4" s="44" t="e">
        <f>'Ermittlung Raumkosten'!F14</f>
        <v>#DIV/0!</v>
      </c>
      <c r="I4" s="5"/>
      <c r="J4" s="5"/>
      <c r="K4" s="5"/>
      <c r="L4" s="5"/>
      <c r="M4" s="5"/>
      <c r="N4" s="5"/>
      <c r="O4" s="13"/>
    </row>
    <row r="5" spans="1:19" x14ac:dyDescent="0.25">
      <c r="B5" s="38" t="s">
        <v>8</v>
      </c>
      <c r="C5" s="5" t="s">
        <v>50</v>
      </c>
      <c r="D5" s="5"/>
      <c r="E5" s="5"/>
      <c r="F5" s="5"/>
      <c r="G5" s="5"/>
      <c r="H5" s="45" t="e">
        <f>'Ermittlung Raumkosten'!G24</f>
        <v>#DIV/0!</v>
      </c>
      <c r="I5" s="5"/>
      <c r="J5" s="5"/>
      <c r="K5" s="5"/>
      <c r="L5" s="5"/>
      <c r="M5" s="5"/>
      <c r="N5" s="5"/>
      <c r="O5" s="13"/>
    </row>
    <row r="6" spans="1:19" x14ac:dyDescent="0.25">
      <c r="B6" s="38" t="s">
        <v>8</v>
      </c>
      <c r="C6" s="5" t="s">
        <v>51</v>
      </c>
      <c r="D6" s="5"/>
      <c r="E6" s="5"/>
      <c r="F6" s="5"/>
      <c r="G6" s="5"/>
      <c r="H6" s="45">
        <f>'Ermittlung Raumkosten'!F36+'Ermittlung Raumkosten'!F42</f>
        <v>13.3825</v>
      </c>
      <c r="I6" s="5"/>
      <c r="J6" s="5"/>
      <c r="K6" s="5"/>
      <c r="L6" s="5"/>
      <c r="M6" s="5"/>
      <c r="N6" s="5"/>
      <c r="O6" s="13"/>
    </row>
    <row r="7" spans="1:19" x14ac:dyDescent="0.25">
      <c r="B7" s="39"/>
      <c r="C7" s="8" t="s">
        <v>9</v>
      </c>
      <c r="D7" s="8"/>
      <c r="E7" s="8"/>
      <c r="F7" s="8"/>
      <c r="G7" s="8"/>
      <c r="H7" s="46" t="e">
        <f>SUM(H4:H6)</f>
        <v>#DIV/0!</v>
      </c>
      <c r="I7" s="5"/>
      <c r="J7" s="5"/>
      <c r="K7" s="5"/>
      <c r="L7" s="5"/>
      <c r="M7" s="5"/>
      <c r="N7" s="5"/>
      <c r="O7" s="14"/>
    </row>
    <row r="8" spans="1:19" x14ac:dyDescent="0.25">
      <c r="B8" s="38"/>
      <c r="C8" s="9" t="s">
        <v>10</v>
      </c>
      <c r="D8" s="9"/>
      <c r="E8" s="9"/>
      <c r="F8" s="9"/>
      <c r="G8" s="9"/>
      <c r="H8" s="47" t="e">
        <f>H7*100/93.73</f>
        <v>#DIV/0!</v>
      </c>
      <c r="I8" s="5"/>
      <c r="J8" s="5"/>
      <c r="K8" s="5"/>
      <c r="L8" s="5"/>
      <c r="M8" s="5"/>
      <c r="N8" s="5"/>
      <c r="O8" s="15"/>
    </row>
    <row r="9" spans="1:19" x14ac:dyDescent="0.25">
      <c r="B9" s="62" t="s">
        <v>67</v>
      </c>
      <c r="C9" s="5" t="s">
        <v>68</v>
      </c>
      <c r="D9" s="9"/>
      <c r="E9" s="9"/>
      <c r="F9" s="9"/>
      <c r="G9" s="9"/>
      <c r="H9" s="48">
        <f>'Ermittl. raumunabhängige Kosten'!G11</f>
        <v>29.5</v>
      </c>
      <c r="I9" s="5"/>
      <c r="J9" s="5"/>
      <c r="K9" s="5"/>
      <c r="L9" s="5"/>
      <c r="M9" s="5"/>
      <c r="N9" s="5"/>
      <c r="O9" s="15"/>
    </row>
    <row r="10" spans="1:19" x14ac:dyDescent="0.25">
      <c r="B10" s="40" t="s">
        <v>8</v>
      </c>
      <c r="C10" s="5" t="s">
        <v>7</v>
      </c>
      <c r="D10" s="5"/>
      <c r="E10" s="5"/>
      <c r="F10" s="5"/>
      <c r="G10" s="5"/>
      <c r="H10" s="48">
        <f>'Ermittl. raumunabhängige Kosten'!G25</f>
        <v>1.825</v>
      </c>
      <c r="I10" s="5"/>
      <c r="J10" s="5"/>
      <c r="K10" s="5"/>
      <c r="L10" s="5"/>
      <c r="M10" s="5"/>
      <c r="N10" s="5"/>
      <c r="O10" s="6"/>
    </row>
    <row r="11" spans="1:19" x14ac:dyDescent="0.25">
      <c r="B11" s="40" t="s">
        <v>8</v>
      </c>
      <c r="C11" s="5" t="s">
        <v>11</v>
      </c>
      <c r="D11" s="5"/>
      <c r="E11" s="5"/>
      <c r="F11" s="5"/>
      <c r="G11" s="5"/>
      <c r="H11" s="48">
        <f>'Ermittl. raumunabhängige Kosten'!G16</f>
        <v>114</v>
      </c>
      <c r="I11" s="5"/>
      <c r="J11" s="5"/>
      <c r="K11" s="5"/>
      <c r="L11" s="5"/>
      <c r="M11" s="5"/>
      <c r="N11" s="5"/>
      <c r="O11" s="6"/>
    </row>
    <row r="12" spans="1:19" ht="15.75" thickBot="1" x14ac:dyDescent="0.3">
      <c r="B12" s="41"/>
      <c r="C12" s="11" t="s">
        <v>81</v>
      </c>
      <c r="D12" s="11"/>
      <c r="E12" s="11"/>
      <c r="F12" s="11"/>
      <c r="G12" s="11"/>
      <c r="H12" s="42" t="e">
        <f>H8+H9+H10+H11</f>
        <v>#DIV/0!</v>
      </c>
    </row>
    <row r="13" spans="1:19" ht="16.5" thickTop="1" thickBot="1" x14ac:dyDescent="0.3">
      <c r="B13" s="43"/>
      <c r="C13" s="31"/>
      <c r="D13" s="31"/>
      <c r="E13" s="31"/>
      <c r="F13" s="31"/>
      <c r="G13" s="31"/>
      <c r="H13" s="49"/>
    </row>
    <row r="15" spans="1:19" x14ac:dyDescent="0.25">
      <c r="M15" s="65"/>
      <c r="N15" s="65"/>
      <c r="O15" s="65"/>
      <c r="P15" s="10"/>
      <c r="Q15" s="10"/>
      <c r="R15" s="10"/>
      <c r="S15" s="10"/>
    </row>
    <row r="16" spans="1:19" x14ac:dyDescent="0.25">
      <c r="B16" s="61"/>
      <c r="M16" s="63"/>
      <c r="N16" s="63"/>
      <c r="O16" s="63"/>
      <c r="P16" s="10"/>
      <c r="Q16" s="10"/>
      <c r="R16" s="10"/>
      <c r="S16" s="10"/>
    </row>
    <row r="17" spans="2:15" x14ac:dyDescent="0.25"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M17" s="64"/>
      <c r="N17" s="64"/>
      <c r="O17" s="64"/>
    </row>
    <row r="19" spans="2:15" x14ac:dyDescent="0.25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3"/>
      <c r="N19" s="13"/>
      <c r="O19" s="13"/>
    </row>
    <row r="21" spans="2:15" x14ac:dyDescent="0.25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67"/>
      <c r="O21" s="66"/>
    </row>
    <row r="22" spans="2:15" x14ac:dyDescent="0.25">
      <c r="B22" s="142"/>
      <c r="C22" s="142"/>
    </row>
  </sheetData>
  <sheetProtection algorithmName="SHA-512" hashValue="s4fyGEagV4MLbCk/E1e9BeTvrDU4QyIBqBS/aUOaGBuKwVKnVSAnQDGf3FqHspuTx3BjEZMAcKXMgdWWYNIe+g==" saltValue="aLxvaLRvEbH+NVbnj+Z9OA==" spinCount="100000" sheet="1" objects="1" scenarios="1"/>
  <mergeCells count="6">
    <mergeCell ref="B22:C22"/>
    <mergeCell ref="B19:L19"/>
    <mergeCell ref="B21:L21"/>
    <mergeCell ref="B1:H1"/>
    <mergeCell ref="A2:H2"/>
    <mergeCell ref="B17:K1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Ermittlung qm</vt:lpstr>
      <vt:lpstr>Ermittlung Raumkosten</vt:lpstr>
      <vt:lpstr>Ermittl. raumunabhängige Kosten</vt:lpstr>
      <vt:lpstr>Ergebnis </vt:lpstr>
    </vt:vector>
  </TitlesOfParts>
  <Company>Landratsamt Cham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Juschin, Julia (LRA CHA)</dc:creator>
  <cp:lastModifiedBy>Juschin, Julia (LRA CHA)</cp:lastModifiedBy>
  <cp:lastPrinted>2020-11-09T14:48:31Z</cp:lastPrinted>
  <dcterms:created xsi:type="dcterms:W3CDTF">2020-10-13T11:19:13Z</dcterms:created>
  <dcterms:modified xsi:type="dcterms:W3CDTF">2023-08-10T08:03:17Z</dcterms:modified>
</cp:coreProperties>
</file>