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sz-f-ek\S-Z-F-EK\Grundlagen\B A T und Personalkosten allgemein\Aktuelle Personalkostenpauschalen\"/>
    </mc:Choice>
  </mc:AlternateContent>
  <xr:revisionPtr revIDLastSave="0" documentId="13_ncr:1_{FDFCD7DE-95E2-4626-8583-426BB113E2E7}" xr6:coauthVersionLast="47" xr6:coauthVersionMax="47" xr10:uidLastSave="{00000000-0000-0000-0000-000000000000}"/>
  <bookViews>
    <workbookView xWindow="28680" yWindow="-120" windowWidth="29040" windowHeight="15840" tabRatio="948" xr2:uid="{00000000-000D-0000-FFFF-FFFF00000000}"/>
  </bookViews>
  <sheets>
    <sheet name="Neueinstell. ab 01.07.22" sheetId="24" r:id="rId1"/>
    <sheet name="Neueinstell. ab 01.03.24" sheetId="28" r:id="rId2"/>
    <sheet name="Neueinstell. ab 01.01.25 pros" sheetId="29" r:id="rId3"/>
    <sheet name="Einst.bis31.12.08 ab 01.07.22" sheetId="31" r:id="rId4"/>
    <sheet name="Einst.bis31.12.08 ab 01.03.24" sheetId="32" r:id="rId5"/>
    <sheet name="Einst.bis31.12.08ab 01.01.25 pr" sheetId="33" r:id="rId6"/>
  </sheets>
  <definedNames>
    <definedName name="_xlnm.Print_Area" localSheetId="4">'Einst.bis31.12.08 ab 01.03.24'!$A:$H</definedName>
    <definedName name="_xlnm.Print_Area" localSheetId="3">'Einst.bis31.12.08 ab 01.07.22'!$A:$H</definedName>
    <definedName name="_xlnm.Print_Area" localSheetId="5">'Einst.bis31.12.08ab 01.01.25 pr'!$A:$H</definedName>
    <definedName name="_xlnm.Print_Area" localSheetId="2">'Neueinstell. ab 01.01.25 pros'!$A:$H</definedName>
    <definedName name="_xlnm.Print_Area" localSheetId="1">'Neueinstell. ab 01.03.24'!$A:$H</definedName>
    <definedName name="_xlnm.Print_Area" localSheetId="0">'Neueinstell. ab 01.07.22'!$A:$H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32" l="1"/>
  <c r="D134" i="32"/>
  <c r="D135" i="29"/>
  <c r="D134" i="29"/>
  <c r="B72" i="32"/>
  <c r="C72" i="32"/>
  <c r="D72" i="32"/>
  <c r="E72" i="32"/>
  <c r="F72" i="32"/>
  <c r="G72" i="32"/>
  <c r="B73" i="32"/>
  <c r="C73" i="32"/>
  <c r="D73" i="32"/>
  <c r="E73" i="32"/>
  <c r="F73" i="32"/>
  <c r="G73" i="32"/>
  <c r="B74" i="32"/>
  <c r="C74" i="32"/>
  <c r="D74" i="32"/>
  <c r="E74" i="32"/>
  <c r="F74" i="32"/>
  <c r="G74" i="32"/>
  <c r="B75" i="32"/>
  <c r="C75" i="32"/>
  <c r="D75" i="32"/>
  <c r="E75" i="32"/>
  <c r="F75" i="32"/>
  <c r="G75" i="32"/>
  <c r="B76" i="32"/>
  <c r="C76" i="32"/>
  <c r="D76" i="32"/>
  <c r="E76" i="32"/>
  <c r="F76" i="32"/>
  <c r="G76" i="32"/>
  <c r="B77" i="32"/>
  <c r="C77" i="32"/>
  <c r="D77" i="32"/>
  <c r="E77" i="32"/>
  <c r="F77" i="32"/>
  <c r="G77" i="32"/>
  <c r="B78" i="32"/>
  <c r="C78" i="32"/>
  <c r="D78" i="32"/>
  <c r="E78" i="32"/>
  <c r="F78" i="32"/>
  <c r="G78" i="32"/>
  <c r="B79" i="32"/>
  <c r="C79" i="32"/>
  <c r="D79" i="32"/>
  <c r="E79" i="32"/>
  <c r="F79" i="32"/>
  <c r="G79" i="32"/>
  <c r="B80" i="32"/>
  <c r="C80" i="32"/>
  <c r="D80" i="32"/>
  <c r="E80" i="32"/>
  <c r="F80" i="32"/>
  <c r="G80" i="32"/>
  <c r="B81" i="32"/>
  <c r="C81" i="32"/>
  <c r="D81" i="32"/>
  <c r="E81" i="32"/>
  <c r="F81" i="32"/>
  <c r="G81" i="32"/>
  <c r="B82" i="32"/>
  <c r="C82" i="32"/>
  <c r="D82" i="32"/>
  <c r="E82" i="32"/>
  <c r="F82" i="32"/>
  <c r="G82" i="32"/>
  <c r="B83" i="32"/>
  <c r="C83" i="32"/>
  <c r="D83" i="32"/>
  <c r="E83" i="32"/>
  <c r="F83" i="32"/>
  <c r="G83" i="32"/>
  <c r="B49" i="32"/>
  <c r="C49" i="32"/>
  <c r="D49" i="32"/>
  <c r="E49" i="32"/>
  <c r="F49" i="32"/>
  <c r="G49" i="32"/>
  <c r="B50" i="32"/>
  <c r="C50" i="32"/>
  <c r="D50" i="32"/>
  <c r="E50" i="32"/>
  <c r="F50" i="32"/>
  <c r="G50" i="32"/>
  <c r="B51" i="32"/>
  <c r="C51" i="32"/>
  <c r="D51" i="32"/>
  <c r="E51" i="32"/>
  <c r="F51" i="32"/>
  <c r="G51" i="32"/>
  <c r="B52" i="32"/>
  <c r="C52" i="32"/>
  <c r="D52" i="32"/>
  <c r="E52" i="32"/>
  <c r="F52" i="32"/>
  <c r="G52" i="32"/>
  <c r="B53" i="32"/>
  <c r="C53" i="32"/>
  <c r="D53" i="32"/>
  <c r="E53" i="32"/>
  <c r="F53" i="32"/>
  <c r="G53" i="32"/>
  <c r="B54" i="32"/>
  <c r="C54" i="32"/>
  <c r="D54" i="32"/>
  <c r="E54" i="32"/>
  <c r="F54" i="32"/>
  <c r="G54" i="32"/>
  <c r="B55" i="32"/>
  <c r="C55" i="32"/>
  <c r="D55" i="32"/>
  <c r="E55" i="32"/>
  <c r="F55" i="32"/>
  <c r="G55" i="32"/>
  <c r="B56" i="32"/>
  <c r="C56" i="32"/>
  <c r="D56" i="32"/>
  <c r="E56" i="32"/>
  <c r="F56" i="32"/>
  <c r="G56" i="32"/>
  <c r="B57" i="32"/>
  <c r="C57" i="32"/>
  <c r="D57" i="32"/>
  <c r="E57" i="32"/>
  <c r="F57" i="32"/>
  <c r="G57" i="32"/>
  <c r="B58" i="32"/>
  <c r="C58" i="32"/>
  <c r="D58" i="32"/>
  <c r="E58" i="32"/>
  <c r="F58" i="32"/>
  <c r="G58" i="32"/>
  <c r="B59" i="32"/>
  <c r="C59" i="32"/>
  <c r="D59" i="32"/>
  <c r="E59" i="32"/>
  <c r="F59" i="32"/>
  <c r="G59" i="32"/>
  <c r="B60" i="32"/>
  <c r="C60" i="32"/>
  <c r="D60" i="32"/>
  <c r="E60" i="32"/>
  <c r="F60" i="32"/>
  <c r="G60" i="32"/>
  <c r="B61" i="32"/>
  <c r="C61" i="32"/>
  <c r="D61" i="32"/>
  <c r="E61" i="32"/>
  <c r="F61" i="32"/>
  <c r="G61" i="32"/>
  <c r="B72" i="28" l="1"/>
  <c r="C72" i="28"/>
  <c r="D72" i="28"/>
  <c r="E72" i="28"/>
  <c r="F72" i="28"/>
  <c r="G72" i="28"/>
  <c r="B73" i="28"/>
  <c r="C73" i="28"/>
  <c r="D73" i="28"/>
  <c r="E73" i="28"/>
  <c r="F73" i="28"/>
  <c r="G73" i="28"/>
  <c r="B74" i="28"/>
  <c r="C74" i="28"/>
  <c r="D74" i="28"/>
  <c r="E74" i="28"/>
  <c r="F74" i="28"/>
  <c r="G74" i="28"/>
  <c r="B75" i="28"/>
  <c r="C75" i="28"/>
  <c r="D75" i="28"/>
  <c r="E75" i="28"/>
  <c r="F75" i="28"/>
  <c r="G75" i="28"/>
  <c r="B76" i="28"/>
  <c r="C76" i="28"/>
  <c r="D76" i="28"/>
  <c r="E76" i="28"/>
  <c r="F76" i="28"/>
  <c r="G76" i="28"/>
  <c r="B77" i="28"/>
  <c r="C77" i="28"/>
  <c r="D77" i="28"/>
  <c r="E77" i="28"/>
  <c r="F77" i="28"/>
  <c r="G77" i="28"/>
  <c r="B78" i="28"/>
  <c r="C78" i="28"/>
  <c r="D78" i="28"/>
  <c r="E78" i="28"/>
  <c r="F78" i="28"/>
  <c r="G78" i="28"/>
  <c r="B79" i="28"/>
  <c r="C79" i="28"/>
  <c r="D79" i="28"/>
  <c r="E79" i="28"/>
  <c r="F79" i="28"/>
  <c r="G79" i="28"/>
  <c r="B80" i="28"/>
  <c r="C80" i="28"/>
  <c r="D80" i="28"/>
  <c r="E80" i="28"/>
  <c r="F80" i="28"/>
  <c r="G80" i="28"/>
  <c r="B81" i="28"/>
  <c r="C81" i="28"/>
  <c r="D81" i="28"/>
  <c r="E81" i="28"/>
  <c r="F81" i="28"/>
  <c r="G81" i="28"/>
  <c r="B82" i="28"/>
  <c r="C82" i="28"/>
  <c r="D82" i="28"/>
  <c r="E82" i="28"/>
  <c r="F82" i="28"/>
  <c r="G82" i="28"/>
  <c r="B83" i="28"/>
  <c r="C83" i="28"/>
  <c r="D83" i="28"/>
  <c r="E83" i="28"/>
  <c r="F83" i="28"/>
  <c r="G83" i="28"/>
  <c r="B49" i="28"/>
  <c r="C49" i="28"/>
  <c r="D49" i="28"/>
  <c r="E49" i="28"/>
  <c r="F49" i="28"/>
  <c r="G49" i="28"/>
  <c r="B50" i="28"/>
  <c r="C50" i="28"/>
  <c r="D50" i="28"/>
  <c r="E50" i="28"/>
  <c r="F50" i="28"/>
  <c r="G50" i="28"/>
  <c r="B51" i="28"/>
  <c r="C51" i="28"/>
  <c r="D51" i="28"/>
  <c r="E51" i="28"/>
  <c r="F51" i="28"/>
  <c r="G51" i="28"/>
  <c r="B52" i="28"/>
  <c r="C52" i="28"/>
  <c r="D52" i="28"/>
  <c r="E52" i="28"/>
  <c r="F52" i="28"/>
  <c r="G52" i="28"/>
  <c r="B53" i="28"/>
  <c r="C53" i="28"/>
  <c r="D53" i="28"/>
  <c r="E53" i="28"/>
  <c r="F53" i="28"/>
  <c r="G53" i="28"/>
  <c r="B54" i="28"/>
  <c r="C54" i="28"/>
  <c r="D54" i="28"/>
  <c r="E54" i="28"/>
  <c r="F54" i="28"/>
  <c r="G54" i="28"/>
  <c r="B55" i="28"/>
  <c r="C55" i="28"/>
  <c r="D55" i="28"/>
  <c r="E55" i="28"/>
  <c r="F55" i="28"/>
  <c r="G55" i="28"/>
  <c r="B56" i="28"/>
  <c r="C56" i="28"/>
  <c r="D56" i="28"/>
  <c r="E56" i="28"/>
  <c r="F56" i="28"/>
  <c r="G56" i="28"/>
  <c r="B57" i="28"/>
  <c r="C57" i="28"/>
  <c r="D57" i="28"/>
  <c r="E57" i="28"/>
  <c r="F57" i="28"/>
  <c r="G57" i="28"/>
  <c r="B58" i="28"/>
  <c r="C58" i="28"/>
  <c r="D58" i="28"/>
  <c r="E58" i="28"/>
  <c r="F58" i="28"/>
  <c r="G58" i="28"/>
  <c r="B59" i="28"/>
  <c r="C59" i="28"/>
  <c r="D59" i="28"/>
  <c r="E59" i="28"/>
  <c r="F59" i="28"/>
  <c r="G59" i="28"/>
  <c r="B60" i="28"/>
  <c r="C60" i="28"/>
  <c r="D60" i="28"/>
  <c r="E60" i="28"/>
  <c r="F60" i="28"/>
  <c r="G60" i="28"/>
  <c r="K4" i="29" l="1"/>
  <c r="A112" i="29" s="1"/>
  <c r="B28" i="29"/>
  <c r="B72" i="29" s="1"/>
  <c r="C28" i="29"/>
  <c r="C72" i="29" s="1"/>
  <c r="D28" i="29"/>
  <c r="D72" i="29" s="1"/>
  <c r="E28" i="29"/>
  <c r="E72" i="29" s="1"/>
  <c r="F28" i="29"/>
  <c r="F72" i="29" s="1"/>
  <c r="G28" i="29"/>
  <c r="G72" i="29" s="1"/>
  <c r="B29" i="29"/>
  <c r="B73" i="29" s="1"/>
  <c r="C29" i="29"/>
  <c r="C73" i="29" s="1"/>
  <c r="D29" i="29"/>
  <c r="D73" i="29" s="1"/>
  <c r="E29" i="29"/>
  <c r="E73" i="29" s="1"/>
  <c r="F29" i="29"/>
  <c r="F73" i="29" s="1"/>
  <c r="G29" i="29"/>
  <c r="G73" i="29" s="1"/>
  <c r="B30" i="29"/>
  <c r="B74" i="29" s="1"/>
  <c r="C30" i="29"/>
  <c r="C74" i="29" s="1"/>
  <c r="D30" i="29"/>
  <c r="D74" i="29" s="1"/>
  <c r="E30" i="29"/>
  <c r="E74" i="29" s="1"/>
  <c r="F30" i="29"/>
  <c r="F74" i="29" s="1"/>
  <c r="G30" i="29"/>
  <c r="G74" i="29" s="1"/>
  <c r="B31" i="29"/>
  <c r="B75" i="29" s="1"/>
  <c r="C31" i="29"/>
  <c r="C75" i="29" s="1"/>
  <c r="D31" i="29"/>
  <c r="D75" i="29" s="1"/>
  <c r="E31" i="29"/>
  <c r="E75" i="29" s="1"/>
  <c r="F31" i="29"/>
  <c r="F75" i="29" s="1"/>
  <c r="G31" i="29"/>
  <c r="G75" i="29" s="1"/>
  <c r="B32" i="29"/>
  <c r="B76" i="29" s="1"/>
  <c r="C32" i="29"/>
  <c r="C76" i="29" s="1"/>
  <c r="D32" i="29"/>
  <c r="D76" i="29" s="1"/>
  <c r="E32" i="29"/>
  <c r="E76" i="29" s="1"/>
  <c r="F32" i="29"/>
  <c r="F76" i="29" s="1"/>
  <c r="G32" i="29"/>
  <c r="G76" i="29" s="1"/>
  <c r="B33" i="29"/>
  <c r="B77" i="29" s="1"/>
  <c r="C33" i="29"/>
  <c r="C77" i="29" s="1"/>
  <c r="D33" i="29"/>
  <c r="D77" i="29" s="1"/>
  <c r="E33" i="29"/>
  <c r="E77" i="29" s="1"/>
  <c r="F33" i="29"/>
  <c r="F77" i="29" s="1"/>
  <c r="G33" i="29"/>
  <c r="G77" i="29" s="1"/>
  <c r="B34" i="29"/>
  <c r="B78" i="29" s="1"/>
  <c r="C34" i="29"/>
  <c r="C78" i="29" s="1"/>
  <c r="D34" i="29"/>
  <c r="D78" i="29" s="1"/>
  <c r="E34" i="29"/>
  <c r="E78" i="29" s="1"/>
  <c r="F34" i="29"/>
  <c r="F78" i="29" s="1"/>
  <c r="G34" i="29"/>
  <c r="G78" i="29" s="1"/>
  <c r="B35" i="29"/>
  <c r="B79" i="29" s="1"/>
  <c r="C35" i="29"/>
  <c r="C79" i="29" s="1"/>
  <c r="D35" i="29"/>
  <c r="D79" i="29" s="1"/>
  <c r="E35" i="29"/>
  <c r="E79" i="29" s="1"/>
  <c r="F35" i="29"/>
  <c r="F79" i="29" s="1"/>
  <c r="G35" i="29"/>
  <c r="G79" i="29" s="1"/>
  <c r="B36" i="29"/>
  <c r="B80" i="29" s="1"/>
  <c r="C36" i="29"/>
  <c r="C80" i="29" s="1"/>
  <c r="D36" i="29"/>
  <c r="D80" i="29" s="1"/>
  <c r="E36" i="29"/>
  <c r="E80" i="29" s="1"/>
  <c r="F36" i="29"/>
  <c r="F80" i="29" s="1"/>
  <c r="G36" i="29"/>
  <c r="G80" i="29" s="1"/>
  <c r="B37" i="29"/>
  <c r="B81" i="29" s="1"/>
  <c r="C37" i="29"/>
  <c r="C81" i="29" s="1"/>
  <c r="D37" i="29"/>
  <c r="D81" i="29" s="1"/>
  <c r="E37" i="29"/>
  <c r="E81" i="29" s="1"/>
  <c r="F37" i="29"/>
  <c r="F81" i="29" s="1"/>
  <c r="G37" i="29"/>
  <c r="G81" i="29" s="1"/>
  <c r="B38" i="29"/>
  <c r="B82" i="29" s="1"/>
  <c r="C38" i="29"/>
  <c r="C82" i="29" s="1"/>
  <c r="D38" i="29"/>
  <c r="D82" i="29" s="1"/>
  <c r="E38" i="29"/>
  <c r="E82" i="29" s="1"/>
  <c r="F38" i="29"/>
  <c r="F82" i="29" s="1"/>
  <c r="G38" i="29"/>
  <c r="G82" i="29" s="1"/>
  <c r="B39" i="29"/>
  <c r="B83" i="29" s="1"/>
  <c r="C39" i="29"/>
  <c r="C83" i="29" s="1"/>
  <c r="D39" i="29"/>
  <c r="D83" i="29" s="1"/>
  <c r="E39" i="29"/>
  <c r="E83" i="29" s="1"/>
  <c r="F39" i="29"/>
  <c r="F83" i="29" s="1"/>
  <c r="G39" i="29"/>
  <c r="G83" i="29" s="1"/>
  <c r="B40" i="29"/>
  <c r="B84" i="29" s="1"/>
  <c r="C40" i="29"/>
  <c r="C84" i="29" s="1"/>
  <c r="D40" i="29"/>
  <c r="D84" i="29" s="1"/>
  <c r="E40" i="29"/>
  <c r="E84" i="29" s="1"/>
  <c r="F40" i="29"/>
  <c r="F84" i="29" s="1"/>
  <c r="G40" i="29"/>
  <c r="G84" i="29" s="1"/>
  <c r="B41" i="29"/>
  <c r="C41" i="29"/>
  <c r="D41" i="29"/>
  <c r="E41" i="29"/>
  <c r="F41" i="29"/>
  <c r="G41" i="29"/>
  <c r="B42" i="29"/>
  <c r="C42" i="29"/>
  <c r="D42" i="29"/>
  <c r="E42" i="29"/>
  <c r="F42" i="29"/>
  <c r="G42" i="29"/>
  <c r="B43" i="29"/>
  <c r="C43" i="29"/>
  <c r="D43" i="29"/>
  <c r="E43" i="29"/>
  <c r="F43" i="29"/>
  <c r="G43" i="29"/>
  <c r="B44" i="29"/>
  <c r="C44" i="29"/>
  <c r="D44" i="29"/>
  <c r="E44" i="29"/>
  <c r="F44" i="29"/>
  <c r="G44" i="29"/>
  <c r="G22" i="29"/>
  <c r="F22" i="29"/>
  <c r="E22" i="29"/>
  <c r="D22" i="29"/>
  <c r="C22" i="29"/>
  <c r="B22" i="29"/>
  <c r="G21" i="29"/>
  <c r="F21" i="29"/>
  <c r="E21" i="29"/>
  <c r="D21" i="29"/>
  <c r="C21" i="29"/>
  <c r="B21" i="29"/>
  <c r="G20" i="29"/>
  <c r="F20" i="29"/>
  <c r="E20" i="29"/>
  <c r="D20" i="29"/>
  <c r="C20" i="29"/>
  <c r="B20" i="29"/>
  <c r="G19" i="29"/>
  <c r="F19" i="29"/>
  <c r="E19" i="29"/>
  <c r="D19" i="29"/>
  <c r="C19" i="29"/>
  <c r="B19" i="29"/>
  <c r="G18" i="29"/>
  <c r="F18" i="29"/>
  <c r="E18" i="29"/>
  <c r="D18" i="29"/>
  <c r="C18" i="29"/>
  <c r="B18" i="29"/>
  <c r="G17" i="29"/>
  <c r="F17" i="29"/>
  <c r="E17" i="29"/>
  <c r="D17" i="29"/>
  <c r="C17" i="29"/>
  <c r="B17" i="29"/>
  <c r="G16" i="29"/>
  <c r="F16" i="29"/>
  <c r="E16" i="29"/>
  <c r="D16" i="29"/>
  <c r="C16" i="29"/>
  <c r="B16" i="29"/>
  <c r="G15" i="29"/>
  <c r="G59" i="29" s="1"/>
  <c r="F15" i="29"/>
  <c r="F59" i="29" s="1"/>
  <c r="E15" i="29"/>
  <c r="E59" i="29" s="1"/>
  <c r="D15" i="29"/>
  <c r="D59" i="29" s="1"/>
  <c r="C15" i="29"/>
  <c r="C59" i="29" s="1"/>
  <c r="B15" i="29"/>
  <c r="B59" i="29" s="1"/>
  <c r="G14" i="29"/>
  <c r="G58" i="29" s="1"/>
  <c r="F14" i="29"/>
  <c r="F58" i="29" s="1"/>
  <c r="E14" i="29"/>
  <c r="E58" i="29" s="1"/>
  <c r="D14" i="29"/>
  <c r="D58" i="29" s="1"/>
  <c r="C14" i="29"/>
  <c r="C58" i="29" s="1"/>
  <c r="B14" i="29"/>
  <c r="B58" i="29" s="1"/>
  <c r="G13" i="29"/>
  <c r="G57" i="29" s="1"/>
  <c r="F13" i="29"/>
  <c r="F57" i="29" s="1"/>
  <c r="E13" i="29"/>
  <c r="E57" i="29" s="1"/>
  <c r="D13" i="29"/>
  <c r="D57" i="29" s="1"/>
  <c r="C13" i="29"/>
  <c r="C57" i="29" s="1"/>
  <c r="B13" i="29"/>
  <c r="B57" i="29" s="1"/>
  <c r="G12" i="29"/>
  <c r="G56" i="29" s="1"/>
  <c r="F12" i="29"/>
  <c r="F56" i="29" s="1"/>
  <c r="E12" i="29"/>
  <c r="E56" i="29" s="1"/>
  <c r="D12" i="29"/>
  <c r="D56" i="29" s="1"/>
  <c r="C12" i="29"/>
  <c r="C56" i="29" s="1"/>
  <c r="B12" i="29"/>
  <c r="B56" i="29" s="1"/>
  <c r="G11" i="29"/>
  <c r="G55" i="29" s="1"/>
  <c r="F11" i="29"/>
  <c r="F55" i="29" s="1"/>
  <c r="E11" i="29"/>
  <c r="E55" i="29" s="1"/>
  <c r="D11" i="29"/>
  <c r="D55" i="29" s="1"/>
  <c r="C11" i="29"/>
  <c r="C55" i="29" s="1"/>
  <c r="B11" i="29"/>
  <c r="B55" i="29" s="1"/>
  <c r="G10" i="29"/>
  <c r="G54" i="29" s="1"/>
  <c r="F10" i="29"/>
  <c r="F54" i="29" s="1"/>
  <c r="E10" i="29"/>
  <c r="E54" i="29" s="1"/>
  <c r="D10" i="29"/>
  <c r="D54" i="29" s="1"/>
  <c r="C10" i="29"/>
  <c r="C54" i="29" s="1"/>
  <c r="B10" i="29"/>
  <c r="B54" i="29" s="1"/>
  <c r="G9" i="29"/>
  <c r="G53" i="29" s="1"/>
  <c r="F9" i="29"/>
  <c r="F53" i="29" s="1"/>
  <c r="E9" i="29"/>
  <c r="E53" i="29" s="1"/>
  <c r="D9" i="29"/>
  <c r="D53" i="29" s="1"/>
  <c r="C9" i="29"/>
  <c r="C53" i="29" s="1"/>
  <c r="B9" i="29"/>
  <c r="B53" i="29" s="1"/>
  <c r="G8" i="29"/>
  <c r="G52" i="29" s="1"/>
  <c r="F8" i="29"/>
  <c r="F52" i="29" s="1"/>
  <c r="E8" i="29"/>
  <c r="E52" i="29" s="1"/>
  <c r="D8" i="29"/>
  <c r="D52" i="29" s="1"/>
  <c r="C8" i="29"/>
  <c r="C52" i="29" s="1"/>
  <c r="B8" i="29"/>
  <c r="B52" i="29" s="1"/>
  <c r="G7" i="29"/>
  <c r="G51" i="29" s="1"/>
  <c r="F7" i="29"/>
  <c r="F51" i="29" s="1"/>
  <c r="E7" i="29"/>
  <c r="E51" i="29" s="1"/>
  <c r="D7" i="29"/>
  <c r="D51" i="29" s="1"/>
  <c r="C7" i="29"/>
  <c r="C51" i="29" s="1"/>
  <c r="B7" i="29"/>
  <c r="B51" i="29" s="1"/>
  <c r="G6" i="29"/>
  <c r="G50" i="29" s="1"/>
  <c r="F6" i="29"/>
  <c r="F50" i="29" s="1"/>
  <c r="E6" i="29"/>
  <c r="E50" i="29" s="1"/>
  <c r="D6" i="29"/>
  <c r="D50" i="29" s="1"/>
  <c r="C6" i="29"/>
  <c r="C50" i="29" s="1"/>
  <c r="B6" i="29"/>
  <c r="B50" i="29" s="1"/>
  <c r="G5" i="29"/>
  <c r="G49" i="29" s="1"/>
  <c r="F5" i="29"/>
  <c r="F49" i="29" s="1"/>
  <c r="E5" i="29"/>
  <c r="E49" i="29" s="1"/>
  <c r="D5" i="29"/>
  <c r="D49" i="29" s="1"/>
  <c r="C5" i="29"/>
  <c r="C49" i="29" s="1"/>
  <c r="B5" i="29"/>
  <c r="B49" i="29" s="1"/>
  <c r="D60" i="29" l="1"/>
  <c r="F61" i="29"/>
  <c r="E60" i="29"/>
  <c r="G61" i="29"/>
  <c r="F60" i="29"/>
  <c r="G60" i="29"/>
  <c r="E61" i="29"/>
  <c r="B61" i="29"/>
  <c r="C60" i="29"/>
  <c r="C61" i="29"/>
  <c r="B60" i="29"/>
  <c r="D61" i="29"/>
  <c r="A45" i="29"/>
  <c r="A68" i="29"/>
  <c r="A1" i="29"/>
  <c r="A89" i="29"/>
  <c r="A24" i="29"/>
  <c r="J4" i="33"/>
  <c r="E28" i="33" l="1"/>
  <c r="E72" i="33" s="1"/>
  <c r="G29" i="33"/>
  <c r="G73" i="33" s="1"/>
  <c r="C31" i="33"/>
  <c r="C75" i="33" s="1"/>
  <c r="E32" i="33"/>
  <c r="E76" i="33" s="1"/>
  <c r="G33" i="33"/>
  <c r="G77" i="33" s="1"/>
  <c r="C35" i="33"/>
  <c r="C79" i="33" s="1"/>
  <c r="E36" i="33"/>
  <c r="E80" i="33" s="1"/>
  <c r="G37" i="33"/>
  <c r="G81" i="33" s="1"/>
  <c r="C39" i="33"/>
  <c r="C83" i="33" s="1"/>
  <c r="E40" i="33"/>
  <c r="G41" i="33"/>
  <c r="C43" i="33"/>
  <c r="E44" i="33"/>
  <c r="B22" i="33"/>
  <c r="F20" i="33"/>
  <c r="D19" i="33"/>
  <c r="B18" i="33"/>
  <c r="B62" i="33" s="1"/>
  <c r="F16" i="33"/>
  <c r="F60" i="33" s="1"/>
  <c r="D15" i="33"/>
  <c r="D59" i="33" s="1"/>
  <c r="B14" i="33"/>
  <c r="B58" i="33" s="1"/>
  <c r="F12" i="33"/>
  <c r="F56" i="33" s="1"/>
  <c r="D11" i="33"/>
  <c r="D55" i="33" s="1"/>
  <c r="B10" i="33"/>
  <c r="B54" i="33" s="1"/>
  <c r="F8" i="33"/>
  <c r="F52" i="33" s="1"/>
  <c r="D7" i="33"/>
  <c r="D51" i="33" s="1"/>
  <c r="B6" i="33"/>
  <c r="B50" i="33" s="1"/>
  <c r="B31" i="33"/>
  <c r="B75" i="33" s="1"/>
  <c r="F37" i="33"/>
  <c r="F81" i="33" s="1"/>
  <c r="B43" i="33"/>
  <c r="E15" i="33"/>
  <c r="E59" i="33" s="1"/>
  <c r="C6" i="33"/>
  <c r="C50" i="33" s="1"/>
  <c r="K4" i="33"/>
  <c r="F28" i="33"/>
  <c r="F72" i="33" s="1"/>
  <c r="B30" i="33"/>
  <c r="B74" i="33" s="1"/>
  <c r="D31" i="33"/>
  <c r="D75" i="33" s="1"/>
  <c r="F32" i="33"/>
  <c r="F76" i="33" s="1"/>
  <c r="B34" i="33"/>
  <c r="B78" i="33" s="1"/>
  <c r="D35" i="33"/>
  <c r="D79" i="33" s="1"/>
  <c r="F36" i="33"/>
  <c r="F80" i="33" s="1"/>
  <c r="B38" i="33"/>
  <c r="B82" i="33" s="1"/>
  <c r="D39" i="33"/>
  <c r="D83" i="33" s="1"/>
  <c r="F40" i="33"/>
  <c r="B42" i="33"/>
  <c r="D43" i="33"/>
  <c r="F44" i="33"/>
  <c r="G21" i="33"/>
  <c r="E20" i="33"/>
  <c r="C19" i="33"/>
  <c r="G17" i="33"/>
  <c r="G61" i="33" s="1"/>
  <c r="E16" i="33"/>
  <c r="E60" i="33" s="1"/>
  <c r="C15" i="33"/>
  <c r="C59" i="33" s="1"/>
  <c r="G13" i="33"/>
  <c r="G57" i="33" s="1"/>
  <c r="E12" i="33"/>
  <c r="E56" i="33" s="1"/>
  <c r="C11" i="33"/>
  <c r="C55" i="33" s="1"/>
  <c r="G9" i="33"/>
  <c r="G53" i="33" s="1"/>
  <c r="E8" i="33"/>
  <c r="E52" i="33" s="1"/>
  <c r="C7" i="33"/>
  <c r="C51" i="33" s="1"/>
  <c r="G5" i="33"/>
  <c r="G49" i="33" s="1"/>
  <c r="B35" i="33"/>
  <c r="B79" i="33" s="1"/>
  <c r="C18" i="33"/>
  <c r="C62" i="33" s="1"/>
  <c r="E7" i="33"/>
  <c r="E51" i="33" s="1"/>
  <c r="G28" i="33"/>
  <c r="G72" i="33" s="1"/>
  <c r="C30" i="33"/>
  <c r="C74" i="33" s="1"/>
  <c r="E31" i="33"/>
  <c r="E75" i="33" s="1"/>
  <c r="G32" i="33"/>
  <c r="G76" i="33" s="1"/>
  <c r="C34" i="33"/>
  <c r="C78" i="33" s="1"/>
  <c r="E35" i="33"/>
  <c r="E79" i="33" s="1"/>
  <c r="G36" i="33"/>
  <c r="G80" i="33" s="1"/>
  <c r="C38" i="33"/>
  <c r="C82" i="33" s="1"/>
  <c r="E39" i="33"/>
  <c r="E83" i="33" s="1"/>
  <c r="G40" i="33"/>
  <c r="C42" i="33"/>
  <c r="E43" i="33"/>
  <c r="G44" i="33"/>
  <c r="F21" i="33"/>
  <c r="D20" i="33"/>
  <c r="B19" i="33"/>
  <c r="F17" i="33"/>
  <c r="F61" i="33" s="1"/>
  <c r="D16" i="33"/>
  <c r="D60" i="33" s="1"/>
  <c r="B15" i="33"/>
  <c r="B59" i="33" s="1"/>
  <c r="F13" i="33"/>
  <c r="F57" i="33" s="1"/>
  <c r="D12" i="33"/>
  <c r="D56" i="33" s="1"/>
  <c r="B11" i="33"/>
  <c r="B55" i="33" s="1"/>
  <c r="F9" i="33"/>
  <c r="F53" i="33" s="1"/>
  <c r="D8" i="33"/>
  <c r="D52" i="33" s="1"/>
  <c r="B7" i="33"/>
  <c r="B51" i="33" s="1"/>
  <c r="F5" i="33"/>
  <c r="F49" i="33" s="1"/>
  <c r="D32" i="33"/>
  <c r="D76" i="33" s="1"/>
  <c r="B39" i="33"/>
  <c r="B83" i="33" s="1"/>
  <c r="C22" i="33"/>
  <c r="G12" i="33"/>
  <c r="G56" i="33" s="1"/>
  <c r="B29" i="33"/>
  <c r="B73" i="33" s="1"/>
  <c r="D30" i="33"/>
  <c r="D74" i="33" s="1"/>
  <c r="F31" i="33"/>
  <c r="F75" i="33" s="1"/>
  <c r="B33" i="33"/>
  <c r="B77" i="33" s="1"/>
  <c r="D34" i="33"/>
  <c r="D78" i="33" s="1"/>
  <c r="F35" i="33"/>
  <c r="F79" i="33" s="1"/>
  <c r="B37" i="33"/>
  <c r="B81" i="33" s="1"/>
  <c r="D38" i="33"/>
  <c r="D82" i="33" s="1"/>
  <c r="F39" i="33"/>
  <c r="F83" i="33" s="1"/>
  <c r="B41" i="33"/>
  <c r="D42" i="33"/>
  <c r="F43" i="33"/>
  <c r="G22" i="33"/>
  <c r="E21" i="33"/>
  <c r="C20" i="33"/>
  <c r="G18" i="33"/>
  <c r="G62" i="33" s="1"/>
  <c r="E17" i="33"/>
  <c r="E61" i="33" s="1"/>
  <c r="C16" i="33"/>
  <c r="C60" i="33" s="1"/>
  <c r="G14" i="33"/>
  <c r="G58" i="33" s="1"/>
  <c r="E13" i="33"/>
  <c r="E57" i="33" s="1"/>
  <c r="C12" i="33"/>
  <c r="C56" i="33" s="1"/>
  <c r="G10" i="33"/>
  <c r="G54" i="33" s="1"/>
  <c r="E9" i="33"/>
  <c r="E53" i="33" s="1"/>
  <c r="C8" i="33"/>
  <c r="C52" i="33" s="1"/>
  <c r="G6" i="33"/>
  <c r="G50" i="33" s="1"/>
  <c r="E5" i="33"/>
  <c r="E49" i="33" s="1"/>
  <c r="F33" i="33"/>
  <c r="F77" i="33" s="1"/>
  <c r="E11" i="33"/>
  <c r="E55" i="33" s="1"/>
  <c r="C29" i="33"/>
  <c r="C73" i="33" s="1"/>
  <c r="E30" i="33"/>
  <c r="E74" i="33" s="1"/>
  <c r="G31" i="33"/>
  <c r="G75" i="33" s="1"/>
  <c r="C33" i="33"/>
  <c r="C77" i="33" s="1"/>
  <c r="E34" i="33"/>
  <c r="E78" i="33" s="1"/>
  <c r="G35" i="33"/>
  <c r="G79" i="33" s="1"/>
  <c r="C37" i="33"/>
  <c r="C81" i="33" s="1"/>
  <c r="E38" i="33"/>
  <c r="E82" i="33" s="1"/>
  <c r="G39" i="33"/>
  <c r="G83" i="33" s="1"/>
  <c r="C41" i="33"/>
  <c r="E42" i="33"/>
  <c r="G43" i="33"/>
  <c r="F22" i="33"/>
  <c r="D21" i="33"/>
  <c r="B20" i="33"/>
  <c r="F18" i="33"/>
  <c r="F62" i="33" s="1"/>
  <c r="D17" i="33"/>
  <c r="D61" i="33" s="1"/>
  <c r="B16" i="33"/>
  <c r="B60" i="33" s="1"/>
  <c r="F14" i="33"/>
  <c r="F58" i="33" s="1"/>
  <c r="D13" i="33"/>
  <c r="D57" i="33" s="1"/>
  <c r="B12" i="33"/>
  <c r="B56" i="33" s="1"/>
  <c r="F10" i="33"/>
  <c r="F54" i="33" s="1"/>
  <c r="D9" i="33"/>
  <c r="D53" i="33" s="1"/>
  <c r="B8" i="33"/>
  <c r="B52" i="33" s="1"/>
  <c r="F6" i="33"/>
  <c r="F50" i="33" s="1"/>
  <c r="D5" i="33"/>
  <c r="D49" i="33" s="1"/>
  <c r="D28" i="33"/>
  <c r="D72" i="33" s="1"/>
  <c r="D36" i="33"/>
  <c r="D80" i="33" s="1"/>
  <c r="D44" i="33"/>
  <c r="G16" i="33"/>
  <c r="G60" i="33" s="1"/>
  <c r="B28" i="33"/>
  <c r="B72" i="33" s="1"/>
  <c r="D29" i="33"/>
  <c r="D73" i="33" s="1"/>
  <c r="F30" i="33"/>
  <c r="F74" i="33" s="1"/>
  <c r="B32" i="33"/>
  <c r="B76" i="33" s="1"/>
  <c r="D33" i="33"/>
  <c r="D77" i="33" s="1"/>
  <c r="F34" i="33"/>
  <c r="F78" i="33" s="1"/>
  <c r="B36" i="33"/>
  <c r="B80" i="33" s="1"/>
  <c r="D37" i="33"/>
  <c r="D81" i="33" s="1"/>
  <c r="F38" i="33"/>
  <c r="F82" i="33" s="1"/>
  <c r="B40" i="33"/>
  <c r="D41" i="33"/>
  <c r="F42" i="33"/>
  <c r="B44" i="33"/>
  <c r="E22" i="33"/>
  <c r="C21" i="33"/>
  <c r="G19" i="33"/>
  <c r="E18" i="33"/>
  <c r="E62" i="33" s="1"/>
  <c r="C17" i="33"/>
  <c r="C61" i="33" s="1"/>
  <c r="G15" i="33"/>
  <c r="G59" i="33" s="1"/>
  <c r="E14" i="33"/>
  <c r="E58" i="33" s="1"/>
  <c r="C13" i="33"/>
  <c r="C57" i="33" s="1"/>
  <c r="G11" i="33"/>
  <c r="G55" i="33" s="1"/>
  <c r="E10" i="33"/>
  <c r="E54" i="33" s="1"/>
  <c r="C9" i="33"/>
  <c r="C53" i="33" s="1"/>
  <c r="G7" i="33"/>
  <c r="G51" i="33" s="1"/>
  <c r="E6" i="33"/>
  <c r="E50" i="33" s="1"/>
  <c r="C5" i="33"/>
  <c r="C49" i="33" s="1"/>
  <c r="D40" i="33"/>
  <c r="E19" i="33"/>
  <c r="C10" i="33"/>
  <c r="C54" i="33" s="1"/>
  <c r="C28" i="33"/>
  <c r="C72" i="33" s="1"/>
  <c r="E29" i="33"/>
  <c r="E73" i="33" s="1"/>
  <c r="G30" i="33"/>
  <c r="G74" i="33" s="1"/>
  <c r="C32" i="33"/>
  <c r="C76" i="33" s="1"/>
  <c r="E33" i="33"/>
  <c r="E77" i="33" s="1"/>
  <c r="G34" i="33"/>
  <c r="G78" i="33" s="1"/>
  <c r="C36" i="33"/>
  <c r="C80" i="33" s="1"/>
  <c r="E37" i="33"/>
  <c r="E81" i="33" s="1"/>
  <c r="G38" i="33"/>
  <c r="G82" i="33" s="1"/>
  <c r="C40" i="33"/>
  <c r="E41" i="33"/>
  <c r="G42" i="33"/>
  <c r="C44" i="33"/>
  <c r="D22" i="33"/>
  <c r="B21" i="33"/>
  <c r="F19" i="33"/>
  <c r="D18" i="33"/>
  <c r="D62" i="33" s="1"/>
  <c r="B17" i="33"/>
  <c r="B61" i="33" s="1"/>
  <c r="F15" i="33"/>
  <c r="F59" i="33" s="1"/>
  <c r="D14" i="33"/>
  <c r="D58" i="33" s="1"/>
  <c r="B13" i="33"/>
  <c r="B57" i="33" s="1"/>
  <c r="F11" i="33"/>
  <c r="F55" i="33" s="1"/>
  <c r="D10" i="33"/>
  <c r="D54" i="33" s="1"/>
  <c r="B9" i="33"/>
  <c r="B53" i="33" s="1"/>
  <c r="F7" i="33"/>
  <c r="F51" i="33" s="1"/>
  <c r="D6" i="33"/>
  <c r="D50" i="33" s="1"/>
  <c r="B5" i="33"/>
  <c r="B49" i="33" s="1"/>
  <c r="F29" i="33"/>
  <c r="F73" i="33" s="1"/>
  <c r="F41" i="33"/>
  <c r="G20" i="33"/>
  <c r="C14" i="33"/>
  <c r="C58" i="33" s="1"/>
  <c r="G8" i="33"/>
  <c r="G52" i="33" s="1"/>
  <c r="B84" i="32"/>
  <c r="C84" i="32"/>
  <c r="D84" i="32"/>
  <c r="E84" i="32"/>
  <c r="F84" i="32"/>
  <c r="G84" i="32"/>
  <c r="A1" i="33" l="1"/>
  <c r="A24" i="33"/>
  <c r="A112" i="33"/>
  <c r="A89" i="33"/>
  <c r="A68" i="33"/>
  <c r="A45" i="33"/>
  <c r="C136" i="33"/>
  <c r="C137" i="32"/>
  <c r="C136" i="32"/>
  <c r="C137" i="31"/>
  <c r="C136" i="31"/>
  <c r="C137" i="29"/>
  <c r="C136" i="29"/>
  <c r="C137" i="28"/>
  <c r="C136" i="28"/>
  <c r="C167" i="33"/>
  <c r="C168" i="33" s="1"/>
  <c r="C169" i="33" s="1"/>
  <c r="C170" i="33" s="1"/>
  <c r="C171" i="33" s="1"/>
  <c r="C172" i="33" s="1"/>
  <c r="C173" i="33" s="1"/>
  <c r="C174" i="33" s="1"/>
  <c r="C175" i="33" s="1"/>
  <c r="C176" i="33" s="1"/>
  <c r="C177" i="33" s="1"/>
  <c r="C178" i="33" s="1"/>
  <c r="C179" i="33" s="1"/>
  <c r="C180" i="33" s="1"/>
  <c r="C181" i="33" s="1"/>
  <c r="C182" i="33" s="1"/>
  <c r="C167" i="32"/>
  <c r="C168" i="32" s="1"/>
  <c r="C169" i="32" s="1"/>
  <c r="C170" i="32" s="1"/>
  <c r="C171" i="32" s="1"/>
  <c r="C172" i="32" s="1"/>
  <c r="C173" i="32" s="1"/>
  <c r="C174" i="32" s="1"/>
  <c r="C175" i="32" s="1"/>
  <c r="C176" i="32" s="1"/>
  <c r="C177" i="32" s="1"/>
  <c r="C178" i="32" s="1"/>
  <c r="C179" i="32" s="1"/>
  <c r="C180" i="32" s="1"/>
  <c r="C181" i="32" s="1"/>
  <c r="C182" i="32" s="1"/>
  <c r="C168" i="31"/>
  <c r="C169" i="31" s="1"/>
  <c r="C170" i="31" s="1"/>
  <c r="C171" i="31" s="1"/>
  <c r="C172" i="31" s="1"/>
  <c r="C173" i="31" s="1"/>
  <c r="C174" i="31" s="1"/>
  <c r="C175" i="31" s="1"/>
  <c r="C176" i="31" s="1"/>
  <c r="C177" i="31" s="1"/>
  <c r="C178" i="31" s="1"/>
  <c r="C179" i="31" s="1"/>
  <c r="C180" i="31" s="1"/>
  <c r="C181" i="31" s="1"/>
  <c r="C182" i="31" s="1"/>
  <c r="C167" i="31"/>
  <c r="C166" i="33"/>
  <c r="C166" i="32"/>
  <c r="C166" i="31"/>
  <c r="C166" i="29"/>
  <c r="C167" i="29" s="1"/>
  <c r="C168" i="29" s="1"/>
  <c r="C169" i="29" s="1"/>
  <c r="C170" i="29" s="1"/>
  <c r="C171" i="29" s="1"/>
  <c r="C172" i="29" s="1"/>
  <c r="C173" i="29" s="1"/>
  <c r="C174" i="29" s="1"/>
  <c r="C175" i="29" s="1"/>
  <c r="C176" i="29" s="1"/>
  <c r="C177" i="29" s="1"/>
  <c r="C178" i="29" s="1"/>
  <c r="C179" i="29" s="1"/>
  <c r="C180" i="29" s="1"/>
  <c r="C181" i="29" s="1"/>
  <c r="C182" i="29" s="1"/>
  <c r="C166" i="28"/>
  <c r="C167" i="28" s="1"/>
  <c r="C168" i="28" s="1"/>
  <c r="C169" i="28" s="1"/>
  <c r="C170" i="28" s="1"/>
  <c r="C171" i="28" s="1"/>
  <c r="C172" i="28" s="1"/>
  <c r="C173" i="28" s="1"/>
  <c r="C174" i="28" s="1"/>
  <c r="C175" i="28" s="1"/>
  <c r="C176" i="28" s="1"/>
  <c r="C177" i="28" s="1"/>
  <c r="C178" i="28" s="1"/>
  <c r="C179" i="28" s="1"/>
  <c r="C180" i="28" s="1"/>
  <c r="C181" i="28" s="1"/>
  <c r="C182" i="28" s="1"/>
  <c r="C168" i="24"/>
  <c r="C169" i="24" s="1"/>
  <c r="C170" i="24" s="1"/>
  <c r="C171" i="24" s="1"/>
  <c r="C172" i="24" s="1"/>
  <c r="C173" i="24" s="1"/>
  <c r="C174" i="24" s="1"/>
  <c r="C175" i="24" s="1"/>
  <c r="C176" i="24" s="1"/>
  <c r="C177" i="24" s="1"/>
  <c r="C178" i="24" s="1"/>
  <c r="C179" i="24" s="1"/>
  <c r="C180" i="24" s="1"/>
  <c r="C181" i="24" s="1"/>
  <c r="C182" i="24" s="1"/>
  <c r="C167" i="24"/>
  <c r="C134" i="33" l="1"/>
  <c r="C134" i="32"/>
  <c r="C134" i="31"/>
  <c r="C145" i="33"/>
  <c r="C145" i="32"/>
  <c r="C145" i="31"/>
  <c r="C145" i="29"/>
  <c r="C145" i="28"/>
  <c r="C162" i="24"/>
  <c r="C161" i="24"/>
  <c r="C160" i="24"/>
  <c r="C159" i="24"/>
  <c r="C158" i="24"/>
  <c r="C157" i="24"/>
  <c r="C156" i="24"/>
  <c r="C155" i="24"/>
  <c r="C154" i="24"/>
  <c r="C153" i="24"/>
  <c r="C152" i="24"/>
  <c r="C151" i="24"/>
  <c r="C150" i="24"/>
  <c r="C149" i="24"/>
  <c r="C148" i="24"/>
  <c r="C147" i="24"/>
  <c r="C146" i="24"/>
  <c r="C134" i="29"/>
  <c r="C134" i="28"/>
  <c r="C135" i="33"/>
  <c r="C135" i="32"/>
  <c r="C135" i="31"/>
  <c r="C135" i="29"/>
  <c r="C135" i="28"/>
  <c r="H141" i="32" l="1"/>
  <c r="H141" i="28"/>
  <c r="H141" i="29"/>
  <c r="H141" i="33"/>
  <c r="C157" i="33"/>
  <c r="C162" i="33"/>
  <c r="C150" i="28"/>
  <c r="C147" i="29"/>
  <c r="C158" i="28"/>
  <c r="C152" i="29"/>
  <c r="C150" i="31"/>
  <c r="C155" i="29"/>
  <c r="C153" i="31"/>
  <c r="C146" i="33"/>
  <c r="C160" i="29"/>
  <c r="C158" i="31"/>
  <c r="C149" i="33"/>
  <c r="C161" i="31"/>
  <c r="C154" i="33"/>
  <c r="C147" i="28"/>
  <c r="C155" i="28"/>
  <c r="C149" i="29"/>
  <c r="C157" i="29"/>
  <c r="C147" i="31"/>
  <c r="C155" i="31"/>
  <c r="C153" i="32"/>
  <c r="C161" i="32"/>
  <c r="C151" i="33"/>
  <c r="C159" i="33"/>
  <c r="C148" i="28"/>
  <c r="C156" i="28"/>
  <c r="C150" i="29"/>
  <c r="C158" i="29"/>
  <c r="C148" i="31"/>
  <c r="C156" i="31"/>
  <c r="C146" i="32"/>
  <c r="C154" i="32"/>
  <c r="C162" i="32"/>
  <c r="C152" i="33"/>
  <c r="C160" i="33"/>
  <c r="C153" i="28"/>
  <c r="C149" i="28"/>
  <c r="C157" i="28"/>
  <c r="C151" i="29"/>
  <c r="C159" i="29"/>
  <c r="C149" i="31"/>
  <c r="C157" i="31"/>
  <c r="C147" i="32"/>
  <c r="C155" i="32"/>
  <c r="C153" i="33"/>
  <c r="C161" i="33"/>
  <c r="C151" i="28"/>
  <c r="C159" i="28"/>
  <c r="C153" i="29"/>
  <c r="C161" i="29"/>
  <c r="C151" i="31"/>
  <c r="C159" i="31"/>
  <c r="C149" i="32"/>
  <c r="C157" i="32"/>
  <c r="C147" i="33"/>
  <c r="C155" i="33"/>
  <c r="C152" i="28"/>
  <c r="C160" i="28"/>
  <c r="C146" i="29"/>
  <c r="C154" i="29"/>
  <c r="C162" i="29"/>
  <c r="C152" i="31"/>
  <c r="C160" i="31"/>
  <c r="C150" i="32"/>
  <c r="C158" i="32"/>
  <c r="C148" i="33"/>
  <c r="C156" i="33"/>
  <c r="C148" i="32"/>
  <c r="C156" i="32"/>
  <c r="C161" i="28"/>
  <c r="C151" i="32"/>
  <c r="C159" i="32"/>
  <c r="C146" i="28"/>
  <c r="C154" i="28"/>
  <c r="C162" i="28"/>
  <c r="C148" i="29"/>
  <c r="C156" i="29"/>
  <c r="C146" i="31"/>
  <c r="C154" i="31"/>
  <c r="C162" i="31"/>
  <c r="C152" i="32"/>
  <c r="C160" i="32"/>
  <c r="C150" i="33"/>
  <c r="C158" i="33"/>
  <c r="C140" i="33" l="1"/>
  <c r="G88" i="33"/>
  <c r="F88" i="33"/>
  <c r="E88" i="33"/>
  <c r="D88" i="33"/>
  <c r="C88" i="33"/>
  <c r="B88" i="33"/>
  <c r="G87" i="33"/>
  <c r="F87" i="33"/>
  <c r="E87" i="33"/>
  <c r="D87" i="33"/>
  <c r="C87" i="33"/>
  <c r="B87" i="33"/>
  <c r="G86" i="33"/>
  <c r="F86" i="33"/>
  <c r="E86" i="33"/>
  <c r="D86" i="33"/>
  <c r="C86" i="33"/>
  <c r="B86" i="33"/>
  <c r="G85" i="33"/>
  <c r="F85" i="33"/>
  <c r="E85" i="33"/>
  <c r="D85" i="33"/>
  <c r="C85" i="33"/>
  <c r="B85" i="33"/>
  <c r="G84" i="33"/>
  <c r="F84" i="33"/>
  <c r="E84" i="33"/>
  <c r="D84" i="33"/>
  <c r="C84" i="33"/>
  <c r="B84" i="33"/>
  <c r="G66" i="33"/>
  <c r="F66" i="33"/>
  <c r="E66" i="33"/>
  <c r="D66" i="33"/>
  <c r="C66" i="33"/>
  <c r="G65" i="33"/>
  <c r="F65" i="33"/>
  <c r="E65" i="33"/>
  <c r="D65" i="33"/>
  <c r="C65" i="33"/>
  <c r="B65" i="33"/>
  <c r="G64" i="33"/>
  <c r="F64" i="33"/>
  <c r="E64" i="33"/>
  <c r="D64" i="33"/>
  <c r="C64" i="33"/>
  <c r="B64" i="33"/>
  <c r="G63" i="33"/>
  <c r="F63" i="33"/>
  <c r="E63" i="33"/>
  <c r="D63" i="33"/>
  <c r="C63" i="33"/>
  <c r="B63" i="33"/>
  <c r="C140" i="32"/>
  <c r="B66" i="32"/>
  <c r="G88" i="32"/>
  <c r="F88" i="32"/>
  <c r="E88" i="32"/>
  <c r="D88" i="32"/>
  <c r="C88" i="32"/>
  <c r="B88" i="32"/>
  <c r="G87" i="32"/>
  <c r="F87" i="32"/>
  <c r="E87" i="32"/>
  <c r="D87" i="32"/>
  <c r="C87" i="32"/>
  <c r="B87" i="32"/>
  <c r="G86" i="32"/>
  <c r="F86" i="32"/>
  <c r="E86" i="32"/>
  <c r="D86" i="32"/>
  <c r="C86" i="32"/>
  <c r="B86" i="32"/>
  <c r="G85" i="32"/>
  <c r="F85" i="32"/>
  <c r="E85" i="32"/>
  <c r="D85" i="32"/>
  <c r="C85" i="32"/>
  <c r="B85" i="32"/>
  <c r="G66" i="32"/>
  <c r="F66" i="32"/>
  <c r="E66" i="32"/>
  <c r="D66" i="32"/>
  <c r="C66" i="32"/>
  <c r="G65" i="32"/>
  <c r="F65" i="32"/>
  <c r="E65" i="32"/>
  <c r="D65" i="32"/>
  <c r="C65" i="32"/>
  <c r="B65" i="32"/>
  <c r="G64" i="32"/>
  <c r="F64" i="32"/>
  <c r="E64" i="32"/>
  <c r="D64" i="32"/>
  <c r="C64" i="32"/>
  <c r="B64" i="32"/>
  <c r="G63" i="32"/>
  <c r="F63" i="32"/>
  <c r="E63" i="32"/>
  <c r="D63" i="32"/>
  <c r="C63" i="32"/>
  <c r="B63" i="32"/>
  <c r="G62" i="32"/>
  <c r="F62" i="32"/>
  <c r="E62" i="32"/>
  <c r="D62" i="32"/>
  <c r="C62" i="32"/>
  <c r="B62" i="32"/>
  <c r="H141" i="31"/>
  <c r="C140" i="31"/>
  <c r="B66" i="31"/>
  <c r="G88" i="31"/>
  <c r="F88" i="31"/>
  <c r="E88" i="31"/>
  <c r="D88" i="31"/>
  <c r="C88" i="31"/>
  <c r="B88" i="31"/>
  <c r="G87" i="31"/>
  <c r="F87" i="31"/>
  <c r="E87" i="31"/>
  <c r="D87" i="31"/>
  <c r="C87" i="31"/>
  <c r="B87" i="31"/>
  <c r="G86" i="31"/>
  <c r="F86" i="31"/>
  <c r="E86" i="31"/>
  <c r="D86" i="31"/>
  <c r="C86" i="31"/>
  <c r="B86" i="31"/>
  <c r="G85" i="31"/>
  <c r="F85" i="31"/>
  <c r="E85" i="31"/>
  <c r="D85" i="31"/>
  <c r="C85" i="31"/>
  <c r="B85" i="31"/>
  <c r="G84" i="31"/>
  <c r="F84" i="31"/>
  <c r="E84" i="31"/>
  <c r="D84" i="31"/>
  <c r="C84" i="31"/>
  <c r="B84" i="31"/>
  <c r="G83" i="31"/>
  <c r="F83" i="31"/>
  <c r="E83" i="31"/>
  <c r="D83" i="31"/>
  <c r="C83" i="31"/>
  <c r="B83" i="31"/>
  <c r="G82" i="31"/>
  <c r="F82" i="31"/>
  <c r="E82" i="31"/>
  <c r="D82" i="31"/>
  <c r="C82" i="31"/>
  <c r="B82" i="31"/>
  <c r="G81" i="31"/>
  <c r="F81" i="31"/>
  <c r="E81" i="31"/>
  <c r="D81" i="31"/>
  <c r="C81" i="31"/>
  <c r="B81" i="31"/>
  <c r="G80" i="31"/>
  <c r="F80" i="31"/>
  <c r="E80" i="31"/>
  <c r="D80" i="31"/>
  <c r="C80" i="31"/>
  <c r="B80" i="31"/>
  <c r="G79" i="31"/>
  <c r="F79" i="31"/>
  <c r="E79" i="31"/>
  <c r="D79" i="31"/>
  <c r="C79" i="31"/>
  <c r="B79" i="31"/>
  <c r="G78" i="31"/>
  <c r="F78" i="31"/>
  <c r="E78" i="31"/>
  <c r="D78" i="31"/>
  <c r="C78" i="31"/>
  <c r="B78" i="31"/>
  <c r="G77" i="31"/>
  <c r="F77" i="31"/>
  <c r="E77" i="31"/>
  <c r="D77" i="31"/>
  <c r="C77" i="31"/>
  <c r="B77" i="31"/>
  <c r="G76" i="31"/>
  <c r="F76" i="31"/>
  <c r="E76" i="31"/>
  <c r="D76" i="31"/>
  <c r="C76" i="31"/>
  <c r="B76" i="31"/>
  <c r="G75" i="31"/>
  <c r="F75" i="31"/>
  <c r="E75" i="31"/>
  <c r="D75" i="31"/>
  <c r="C75" i="31"/>
  <c r="B75" i="31"/>
  <c r="G74" i="31"/>
  <c r="F74" i="31"/>
  <c r="E74" i="31"/>
  <c r="D74" i="31"/>
  <c r="C74" i="31"/>
  <c r="B74" i="31"/>
  <c r="G73" i="31"/>
  <c r="F73" i="31"/>
  <c r="E73" i="31"/>
  <c r="D73" i="31"/>
  <c r="C73" i="31"/>
  <c r="B73" i="31"/>
  <c r="G72" i="31"/>
  <c r="F72" i="31"/>
  <c r="E72" i="31"/>
  <c r="D72" i="31"/>
  <c r="C72" i="31"/>
  <c r="B72" i="31"/>
  <c r="G66" i="31"/>
  <c r="F66" i="31"/>
  <c r="E66" i="31"/>
  <c r="D66" i="31"/>
  <c r="C66" i="31"/>
  <c r="G65" i="31"/>
  <c r="F65" i="31"/>
  <c r="E65" i="31"/>
  <c r="D65" i="31"/>
  <c r="C65" i="31"/>
  <c r="B65" i="31"/>
  <c r="G64" i="31"/>
  <c r="F64" i="31"/>
  <c r="E64" i="31"/>
  <c r="D64" i="31"/>
  <c r="C64" i="31"/>
  <c r="B64" i="31"/>
  <c r="G63" i="31"/>
  <c r="F63" i="31"/>
  <c r="E63" i="31"/>
  <c r="D63" i="31"/>
  <c r="C63" i="31"/>
  <c r="B63" i="31"/>
  <c r="G62" i="31"/>
  <c r="F62" i="31"/>
  <c r="E62" i="31"/>
  <c r="D62" i="31"/>
  <c r="C62" i="31"/>
  <c r="B62" i="31"/>
  <c r="G61" i="31"/>
  <c r="F61" i="31"/>
  <c r="E61" i="31"/>
  <c r="D61" i="31"/>
  <c r="C61" i="31"/>
  <c r="B61" i="31"/>
  <c r="G60" i="31"/>
  <c r="F60" i="31"/>
  <c r="E60" i="31"/>
  <c r="D60" i="31"/>
  <c r="C60" i="31"/>
  <c r="B60" i="31"/>
  <c r="G59" i="31"/>
  <c r="F59" i="31"/>
  <c r="E59" i="31"/>
  <c r="D59" i="31"/>
  <c r="C59" i="31"/>
  <c r="B59" i="31"/>
  <c r="G58" i="31"/>
  <c r="F58" i="31"/>
  <c r="E58" i="31"/>
  <c r="D58" i="31"/>
  <c r="C58" i="31"/>
  <c r="B58" i="31"/>
  <c r="G57" i="31"/>
  <c r="F57" i="31"/>
  <c r="E57" i="31"/>
  <c r="D57" i="31"/>
  <c r="C57" i="31"/>
  <c r="B57" i="31"/>
  <c r="G56" i="31"/>
  <c r="F56" i="31"/>
  <c r="E56" i="31"/>
  <c r="D56" i="31"/>
  <c r="C56" i="31"/>
  <c r="B56" i="31"/>
  <c r="G55" i="31"/>
  <c r="F55" i="31"/>
  <c r="E55" i="31"/>
  <c r="D55" i="31"/>
  <c r="C55" i="31"/>
  <c r="B55" i="31"/>
  <c r="G54" i="31"/>
  <c r="F54" i="31"/>
  <c r="E54" i="31"/>
  <c r="D54" i="31"/>
  <c r="C54" i="31"/>
  <c r="B54" i="31"/>
  <c r="G53" i="31"/>
  <c r="F53" i="31"/>
  <c r="E53" i="31"/>
  <c r="D53" i="31"/>
  <c r="C53" i="31"/>
  <c r="B53" i="31"/>
  <c r="G52" i="31"/>
  <c r="F52" i="31"/>
  <c r="E52" i="31"/>
  <c r="D52" i="31"/>
  <c r="C52" i="31"/>
  <c r="B52" i="31"/>
  <c r="G51" i="31"/>
  <c r="F51" i="31"/>
  <c r="E51" i="31"/>
  <c r="D51" i="31"/>
  <c r="C51" i="31"/>
  <c r="B51" i="31"/>
  <c r="G50" i="31"/>
  <c r="F50" i="31"/>
  <c r="E50" i="31"/>
  <c r="D50" i="31"/>
  <c r="C50" i="31"/>
  <c r="B50" i="31"/>
  <c r="G49" i="31"/>
  <c r="F49" i="31"/>
  <c r="E49" i="31"/>
  <c r="D49" i="31"/>
  <c r="C49" i="31"/>
  <c r="B49" i="31"/>
  <c r="B96" i="33" l="1"/>
  <c r="C125" i="33"/>
  <c r="C99" i="33"/>
  <c r="F103" i="33"/>
  <c r="D125" i="33"/>
  <c r="B117" i="33"/>
  <c r="C119" i="33"/>
  <c r="C124" i="33"/>
  <c r="D100" i="33"/>
  <c r="D102" i="33"/>
  <c r="B120" i="33"/>
  <c r="E102" i="33"/>
  <c r="B126" i="33"/>
  <c r="B104" i="33"/>
  <c r="E106" i="33"/>
  <c r="G101" i="33"/>
  <c r="C103" i="33"/>
  <c r="B118" i="33"/>
  <c r="G103" i="33"/>
  <c r="F105" i="33"/>
  <c r="C105" i="33"/>
  <c r="D119" i="33"/>
  <c r="C98" i="33"/>
  <c r="D104" i="33"/>
  <c r="D123" i="33"/>
  <c r="E100" i="33"/>
  <c r="C120" i="33"/>
  <c r="B99" i="33"/>
  <c r="C101" i="33"/>
  <c r="C122" i="33"/>
  <c r="F106" i="33"/>
  <c r="B101" i="33"/>
  <c r="C117" i="33"/>
  <c r="D121" i="33"/>
  <c r="G105" i="33"/>
  <c r="C100" i="33"/>
  <c r="C123" i="33"/>
  <c r="F102" i="33"/>
  <c r="C207" i="33" s="1"/>
  <c r="B98" i="33"/>
  <c r="G102" i="33"/>
  <c r="C209" i="33" s="1"/>
  <c r="E103" i="33"/>
  <c r="B122" i="33"/>
  <c r="B124" i="33"/>
  <c r="E99" i="33"/>
  <c r="D124" i="33"/>
  <c r="E123" i="33"/>
  <c r="B121" i="33"/>
  <c r="E124" i="33"/>
  <c r="E126" i="33"/>
  <c r="B95" i="33"/>
  <c r="D120" i="33"/>
  <c r="B103" i="33"/>
  <c r="D99" i="33"/>
  <c r="F100" i="33"/>
  <c r="B100" i="33"/>
  <c r="C106" i="33"/>
  <c r="C118" i="33"/>
  <c r="D101" i="33"/>
  <c r="B123" i="33"/>
  <c r="E104" i="33"/>
  <c r="C97" i="33"/>
  <c r="D127" i="33"/>
  <c r="D122" i="33"/>
  <c r="C104" i="33"/>
  <c r="C121" i="33"/>
  <c r="B105" i="33"/>
  <c r="C116" i="33"/>
  <c r="G104" i="33"/>
  <c r="D118" i="33"/>
  <c r="C96" i="33"/>
  <c r="D106" i="33"/>
  <c r="B116" i="33"/>
  <c r="E127" i="33"/>
  <c r="E101" i="33"/>
  <c r="E105" i="33"/>
  <c r="G106" i="33"/>
  <c r="B119" i="33"/>
  <c r="B97" i="33"/>
  <c r="F104" i="33"/>
  <c r="B127" i="33"/>
  <c r="B106" i="33"/>
  <c r="E125" i="33"/>
  <c r="D97" i="33"/>
  <c r="C126" i="33"/>
  <c r="B102" i="33"/>
  <c r="D126" i="33"/>
  <c r="D103" i="33"/>
  <c r="C102" i="33"/>
  <c r="B125" i="33"/>
  <c r="F101" i="33"/>
  <c r="C127" i="33"/>
  <c r="D98" i="33"/>
  <c r="D105" i="33"/>
  <c r="C124" i="32"/>
  <c r="D126" i="32"/>
  <c r="C122" i="32"/>
  <c r="E100" i="32"/>
  <c r="E127" i="32"/>
  <c r="E123" i="32"/>
  <c r="C99" i="32"/>
  <c r="G105" i="32"/>
  <c r="D118" i="32"/>
  <c r="E125" i="32"/>
  <c r="B103" i="32"/>
  <c r="C126" i="32"/>
  <c r="E99" i="32"/>
  <c r="C103" i="32"/>
  <c r="F105" i="32"/>
  <c r="C120" i="32"/>
  <c r="E126" i="32"/>
  <c r="C100" i="32"/>
  <c r="B99" i="32"/>
  <c r="B111" i="32" s="1"/>
  <c r="C121" i="32"/>
  <c r="B95" i="32"/>
  <c r="B101" i="32"/>
  <c r="C96" i="32"/>
  <c r="E104" i="32"/>
  <c r="B97" i="32"/>
  <c r="F101" i="32"/>
  <c r="C117" i="32"/>
  <c r="E102" i="32"/>
  <c r="B116" i="32"/>
  <c r="C97" i="32"/>
  <c r="G101" i="32"/>
  <c r="G104" i="32"/>
  <c r="D124" i="32"/>
  <c r="C119" i="32"/>
  <c r="D105" i="32"/>
  <c r="C101" i="32"/>
  <c r="B117" i="32"/>
  <c r="G102" i="32"/>
  <c r="B120" i="32"/>
  <c r="B125" i="32"/>
  <c r="C102" i="32"/>
  <c r="D99" i="32"/>
  <c r="E124" i="32"/>
  <c r="B123" i="32"/>
  <c r="D125" i="32"/>
  <c r="F102" i="32"/>
  <c r="C98" i="32"/>
  <c r="E101" i="32"/>
  <c r="F103" i="32"/>
  <c r="C116" i="32"/>
  <c r="C127" i="32"/>
  <c r="G103" i="32"/>
  <c r="D101" i="32"/>
  <c r="B102" i="32"/>
  <c r="C123" i="32"/>
  <c r="D120" i="32"/>
  <c r="B100" i="32"/>
  <c r="B105" i="32"/>
  <c r="C125" i="32"/>
  <c r="D97" i="32"/>
  <c r="C118" i="32"/>
  <c r="D119" i="32"/>
  <c r="D100" i="32"/>
  <c r="C104" i="32"/>
  <c r="F104" i="32"/>
  <c r="F100" i="32"/>
  <c r="B119" i="32"/>
  <c r="D121" i="32"/>
  <c r="E103" i="32"/>
  <c r="D127" i="32"/>
  <c r="D102" i="32"/>
  <c r="B96" i="32"/>
  <c r="B127" i="32"/>
  <c r="B121" i="32"/>
  <c r="B104" i="32"/>
  <c r="D103" i="32"/>
  <c r="B98" i="32"/>
  <c r="B126" i="32"/>
  <c r="B118" i="32"/>
  <c r="D98" i="32"/>
  <c r="B124" i="32"/>
  <c r="D123" i="32"/>
  <c r="D104" i="32"/>
  <c r="C105" i="32"/>
  <c r="D122" i="32"/>
  <c r="E105" i="32"/>
  <c r="B122" i="32"/>
  <c r="B128" i="32"/>
  <c r="C128" i="32"/>
  <c r="D128" i="32"/>
  <c r="E128" i="32"/>
  <c r="F128" i="32"/>
  <c r="G128" i="32"/>
  <c r="C211" i="33"/>
  <c r="H140" i="33"/>
  <c r="F132" i="33"/>
  <c r="F128" i="33"/>
  <c r="D131" i="33"/>
  <c r="C130" i="33"/>
  <c r="G109" i="33"/>
  <c r="C191" i="33" s="1"/>
  <c r="C200" i="33"/>
  <c r="E107" i="33"/>
  <c r="G131" i="33"/>
  <c r="E198" i="33" s="1"/>
  <c r="E130" i="33"/>
  <c r="B130" i="33"/>
  <c r="F109" i="33"/>
  <c r="C110" i="33"/>
  <c r="B109" i="33"/>
  <c r="E131" i="33"/>
  <c r="E195" i="33" s="1"/>
  <c r="E108" i="33"/>
  <c r="F131" i="33"/>
  <c r="D130" i="33"/>
  <c r="C129" i="33"/>
  <c r="G108" i="33"/>
  <c r="C204" i="33"/>
  <c r="D110" i="33"/>
  <c r="C205" i="33"/>
  <c r="C109" i="33"/>
  <c r="B108" i="33"/>
  <c r="G130" i="33"/>
  <c r="E129" i="33"/>
  <c r="E205" i="33" s="1"/>
  <c r="B129" i="33"/>
  <c r="F108" i="33"/>
  <c r="C203" i="33"/>
  <c r="C201" i="33"/>
  <c r="D109" i="33"/>
  <c r="C108" i="33"/>
  <c r="B107" i="33"/>
  <c r="F110" i="33"/>
  <c r="F130" i="33"/>
  <c r="E201" i="33" s="1"/>
  <c r="D129" i="33"/>
  <c r="C132" i="33"/>
  <c r="C128" i="33"/>
  <c r="G107" i="33"/>
  <c r="C196" i="33" s="1"/>
  <c r="D108" i="33"/>
  <c r="C107" i="33"/>
  <c r="G128" i="33"/>
  <c r="B131" i="33"/>
  <c r="G129" i="33"/>
  <c r="E132" i="33"/>
  <c r="E128" i="33"/>
  <c r="B132" i="33"/>
  <c r="B128" i="33"/>
  <c r="F107" i="33"/>
  <c r="E110" i="33"/>
  <c r="D107" i="33"/>
  <c r="F129" i="33"/>
  <c r="E207" i="33" s="1"/>
  <c r="D132" i="33"/>
  <c r="D128" i="33"/>
  <c r="C131" i="33"/>
  <c r="G110" i="33"/>
  <c r="C199" i="33"/>
  <c r="E109" i="33"/>
  <c r="G132" i="33"/>
  <c r="E188" i="33" s="1"/>
  <c r="C197" i="33"/>
  <c r="H140" i="32"/>
  <c r="G132" i="32"/>
  <c r="E188" i="32" s="1"/>
  <c r="E131" i="32"/>
  <c r="B131" i="32"/>
  <c r="D132" i="32"/>
  <c r="F132" i="32"/>
  <c r="D131" i="32"/>
  <c r="C130" i="32"/>
  <c r="G131" i="32"/>
  <c r="E198" i="32" s="1"/>
  <c r="E130" i="32"/>
  <c r="B130" i="32"/>
  <c r="F131" i="32"/>
  <c r="D130" i="32"/>
  <c r="C129" i="32"/>
  <c r="G130" i="32"/>
  <c r="E129" i="32"/>
  <c r="E205" i="32" s="1"/>
  <c r="B129" i="32"/>
  <c r="F130" i="32"/>
  <c r="D129" i="32"/>
  <c r="C132" i="32"/>
  <c r="G129" i="32"/>
  <c r="E132" i="32"/>
  <c r="B132" i="32"/>
  <c r="F129" i="32"/>
  <c r="C131" i="32"/>
  <c r="G110" i="32"/>
  <c r="C208" i="32"/>
  <c r="E109" i="32"/>
  <c r="D106" i="32"/>
  <c r="F106" i="32"/>
  <c r="C197" i="32" s="1"/>
  <c r="G109" i="32"/>
  <c r="C188" i="32" s="1"/>
  <c r="E108" i="32"/>
  <c r="C107" i="32"/>
  <c r="C106" i="32"/>
  <c r="G108" i="32"/>
  <c r="E107" i="32"/>
  <c r="B106" i="32"/>
  <c r="G107" i="32"/>
  <c r="F110" i="32"/>
  <c r="E106" i="32"/>
  <c r="C110" i="32"/>
  <c r="B109" i="32"/>
  <c r="E110" i="32"/>
  <c r="G106" i="32"/>
  <c r="C198" i="32" s="1"/>
  <c r="F109" i="32"/>
  <c r="D110" i="32"/>
  <c r="C205" i="32"/>
  <c r="C109" i="32"/>
  <c r="B108" i="32"/>
  <c r="C200" i="32"/>
  <c r="F108" i="32"/>
  <c r="C201" i="32"/>
  <c r="D109" i="32"/>
  <c r="C108" i="32"/>
  <c r="B107" i="32"/>
  <c r="C204" i="32"/>
  <c r="F107" i="32"/>
  <c r="D108" i="32"/>
  <c r="D107" i="32"/>
  <c r="H140" i="31"/>
  <c r="B94" i="31"/>
  <c r="B96" i="31"/>
  <c r="C99" i="31"/>
  <c r="F109" i="31"/>
  <c r="D108" i="31"/>
  <c r="B107" i="31"/>
  <c r="F105" i="31"/>
  <c r="D104" i="31"/>
  <c r="B103" i="31"/>
  <c r="F101" i="31"/>
  <c r="C100" i="31"/>
  <c r="F131" i="31"/>
  <c r="E132" i="31"/>
  <c r="E128" i="31"/>
  <c r="E124" i="31"/>
  <c r="E120" i="31"/>
  <c r="B132" i="31"/>
  <c r="B128" i="31"/>
  <c r="B124" i="31"/>
  <c r="B120" i="31"/>
  <c r="B116" i="31"/>
  <c r="G105" i="31"/>
  <c r="C200" i="31" s="1"/>
  <c r="D125" i="31"/>
  <c r="C116" i="31"/>
  <c r="C95" i="31"/>
  <c r="E98" i="31"/>
  <c r="B99" i="31"/>
  <c r="E109" i="31"/>
  <c r="C108" i="31"/>
  <c r="G106" i="31"/>
  <c r="C199" i="31" s="1"/>
  <c r="E105" i="31"/>
  <c r="C104" i="31"/>
  <c r="G102" i="31"/>
  <c r="E101" i="31"/>
  <c r="B100" i="31"/>
  <c r="F130" i="31"/>
  <c r="D132" i="31"/>
  <c r="D128" i="31"/>
  <c r="D124" i="31"/>
  <c r="D120" i="31"/>
  <c r="C131" i="31"/>
  <c r="C127" i="31"/>
  <c r="C123" i="31"/>
  <c r="C119" i="31"/>
  <c r="E104" i="31"/>
  <c r="C201" i="31" s="1"/>
  <c r="D100" i="31"/>
  <c r="C128" i="31"/>
  <c r="B95" i="31"/>
  <c r="D98" i="31"/>
  <c r="G110" i="31"/>
  <c r="D109" i="31"/>
  <c r="B108" i="31"/>
  <c r="F106" i="31"/>
  <c r="C197" i="31" s="1"/>
  <c r="D105" i="31"/>
  <c r="B104" i="31"/>
  <c r="F102" i="31"/>
  <c r="D101" i="31"/>
  <c r="G100" i="31"/>
  <c r="C218" i="31" s="1"/>
  <c r="G132" i="31"/>
  <c r="F129" i="31"/>
  <c r="E206" i="31" s="1"/>
  <c r="E131" i="31"/>
  <c r="E127" i="31"/>
  <c r="E123" i="31"/>
  <c r="E119" i="31"/>
  <c r="B131" i="31"/>
  <c r="B127" i="31"/>
  <c r="B123" i="31"/>
  <c r="B119" i="31"/>
  <c r="C107" i="31"/>
  <c r="F124" i="31"/>
  <c r="C124" i="31"/>
  <c r="D97" i="31"/>
  <c r="C98" i="31"/>
  <c r="F110" i="31"/>
  <c r="C109" i="31"/>
  <c r="G107" i="31"/>
  <c r="C196" i="31" s="1"/>
  <c r="E106" i="31"/>
  <c r="C105" i="31"/>
  <c r="G103" i="31"/>
  <c r="E102" i="31"/>
  <c r="C101" i="31"/>
  <c r="G131" i="31"/>
  <c r="F128" i="31"/>
  <c r="D131" i="31"/>
  <c r="D127" i="31"/>
  <c r="D123" i="31"/>
  <c r="D119" i="31"/>
  <c r="C130" i="31"/>
  <c r="C126" i="31"/>
  <c r="C122" i="31"/>
  <c r="C118" i="31"/>
  <c r="E108" i="31"/>
  <c r="D129" i="31"/>
  <c r="C120" i="31"/>
  <c r="C97" i="31"/>
  <c r="B98" i="31"/>
  <c r="E110" i="31"/>
  <c r="B109" i="31"/>
  <c r="F107" i="31"/>
  <c r="D106" i="31"/>
  <c r="B105" i="31"/>
  <c r="F103" i="31"/>
  <c r="D102" i="31"/>
  <c r="C205" i="31" s="1"/>
  <c r="B101" i="31"/>
  <c r="G130" i="31"/>
  <c r="F127" i="31"/>
  <c r="E209" i="31" s="1"/>
  <c r="E130" i="31"/>
  <c r="E126" i="31"/>
  <c r="E122" i="31"/>
  <c r="E118" i="31"/>
  <c r="B130" i="31"/>
  <c r="B126" i="31"/>
  <c r="B122" i="31"/>
  <c r="B118" i="31"/>
  <c r="G109" i="31"/>
  <c r="C193" i="31" s="1"/>
  <c r="F132" i="31"/>
  <c r="E188" i="31" s="1"/>
  <c r="B97" i="31"/>
  <c r="F99" i="31"/>
  <c r="D110" i="31"/>
  <c r="G108" i="31"/>
  <c r="E107" i="31"/>
  <c r="C106" i="31"/>
  <c r="G104" i="31"/>
  <c r="C204" i="31" s="1"/>
  <c r="E103" i="31"/>
  <c r="C102" i="31"/>
  <c r="F100" i="31"/>
  <c r="G129" i="31"/>
  <c r="F126" i="31"/>
  <c r="D130" i="31"/>
  <c r="D126" i="31"/>
  <c r="D122" i="31"/>
  <c r="D118" i="31"/>
  <c r="C129" i="31"/>
  <c r="C125" i="31"/>
  <c r="C121" i="31"/>
  <c r="C117" i="31"/>
  <c r="D99" i="31"/>
  <c r="C103" i="31"/>
  <c r="D121" i="31"/>
  <c r="D96" i="31"/>
  <c r="E99" i="31"/>
  <c r="C110" i="31"/>
  <c r="F108" i="31"/>
  <c r="D107" i="31"/>
  <c r="B106" i="31"/>
  <c r="F104" i="31"/>
  <c r="C202" i="31" s="1"/>
  <c r="D103" i="31"/>
  <c r="B102" i="31"/>
  <c r="E100" i="31"/>
  <c r="C210" i="31" s="1"/>
  <c r="G128" i="31"/>
  <c r="F125" i="31"/>
  <c r="E129" i="31"/>
  <c r="E204" i="31" s="1"/>
  <c r="E125" i="31"/>
  <c r="E121" i="31"/>
  <c r="D117" i="31"/>
  <c r="B129" i="31"/>
  <c r="B125" i="31"/>
  <c r="B121" i="31"/>
  <c r="B117" i="31"/>
  <c r="C96" i="31"/>
  <c r="G101" i="31"/>
  <c r="C132" i="31"/>
  <c r="C196" i="32"/>
  <c r="E197" i="33"/>
  <c r="E192" i="33"/>
  <c r="E189" i="33"/>
  <c r="E191" i="33"/>
  <c r="E202" i="33"/>
  <c r="E203" i="33"/>
  <c r="C209" i="32"/>
  <c r="C210" i="32"/>
  <c r="C211" i="32"/>
  <c r="C206" i="32"/>
  <c r="C207" i="32"/>
  <c r="C209" i="31"/>
  <c r="C208" i="31"/>
  <c r="C198" i="31"/>
  <c r="C211" i="31"/>
  <c r="I66" i="33"/>
  <c r="I88" i="33"/>
  <c r="I22" i="33"/>
  <c r="J22" i="33" s="1"/>
  <c r="I44" i="33"/>
  <c r="I22" i="32"/>
  <c r="I88" i="32"/>
  <c r="I44" i="32"/>
  <c r="I66" i="31"/>
  <c r="I88" i="31"/>
  <c r="I22" i="31"/>
  <c r="I44" i="31"/>
  <c r="C140" i="29"/>
  <c r="F87" i="29"/>
  <c r="D86" i="29"/>
  <c r="B85" i="29"/>
  <c r="F65" i="29"/>
  <c r="D65" i="29"/>
  <c r="D64" i="29"/>
  <c r="B64" i="29"/>
  <c r="B63" i="29"/>
  <c r="F62" i="29"/>
  <c r="G88" i="29"/>
  <c r="F88" i="29"/>
  <c r="E88" i="29"/>
  <c r="D88" i="29"/>
  <c r="C88" i="29"/>
  <c r="B88" i="29"/>
  <c r="G87" i="29"/>
  <c r="E87" i="29"/>
  <c r="D87" i="29"/>
  <c r="C87" i="29"/>
  <c r="B87" i="29"/>
  <c r="G86" i="29"/>
  <c r="F86" i="29"/>
  <c r="E86" i="29"/>
  <c r="C86" i="29"/>
  <c r="B86" i="29"/>
  <c r="G85" i="29"/>
  <c r="F85" i="29"/>
  <c r="E85" i="29"/>
  <c r="D85" i="29"/>
  <c r="C85" i="29"/>
  <c r="G128" i="29"/>
  <c r="F128" i="29"/>
  <c r="E128" i="29"/>
  <c r="D128" i="29"/>
  <c r="C128" i="29"/>
  <c r="B128" i="29"/>
  <c r="G66" i="29"/>
  <c r="F66" i="29"/>
  <c r="E66" i="29"/>
  <c r="D66" i="29"/>
  <c r="C66" i="29"/>
  <c r="G65" i="29"/>
  <c r="E65" i="29"/>
  <c r="C65" i="29"/>
  <c r="B65" i="29"/>
  <c r="G64" i="29"/>
  <c r="F64" i="29"/>
  <c r="E64" i="29"/>
  <c r="C64" i="29"/>
  <c r="G63" i="29"/>
  <c r="F63" i="29"/>
  <c r="E63" i="29"/>
  <c r="D63" i="29"/>
  <c r="C63" i="29"/>
  <c r="G62" i="29"/>
  <c r="E62" i="29"/>
  <c r="D62" i="29"/>
  <c r="C62" i="29"/>
  <c r="B62" i="29"/>
  <c r="J44" i="32" l="1"/>
  <c r="G93" i="32"/>
  <c r="G126" i="32"/>
  <c r="C93" i="32"/>
  <c r="G124" i="32"/>
  <c r="E96" i="32"/>
  <c r="G123" i="32"/>
  <c r="E117" i="32"/>
  <c r="E95" i="32"/>
  <c r="G120" i="32"/>
  <c r="D94" i="32"/>
  <c r="G117" i="32"/>
  <c r="C94" i="32"/>
  <c r="G125" i="32"/>
  <c r="F125" i="32"/>
  <c r="D96" i="32"/>
  <c r="F126" i="32"/>
  <c r="G127" i="32"/>
  <c r="G96" i="32"/>
  <c r="F127" i="32"/>
  <c r="E211" i="32" s="1"/>
  <c r="D93" i="32"/>
  <c r="E120" i="32"/>
  <c r="F121" i="32"/>
  <c r="F124" i="32"/>
  <c r="B174" i="32" s="1"/>
  <c r="D174" i="32" s="1"/>
  <c r="E174" i="32" s="1"/>
  <c r="F174" i="32" s="1"/>
  <c r="G122" i="32"/>
  <c r="G119" i="32"/>
  <c r="E98" i="32"/>
  <c r="C95" i="32"/>
  <c r="F93" i="32"/>
  <c r="F123" i="32"/>
  <c r="F119" i="32"/>
  <c r="F99" i="32"/>
  <c r="E121" i="32"/>
  <c r="F122" i="32"/>
  <c r="E118" i="32"/>
  <c r="E94" i="32"/>
  <c r="E93" i="32"/>
  <c r="G99" i="32"/>
  <c r="E119" i="32"/>
  <c r="G100" i="32"/>
  <c r="C212" i="32" s="1"/>
  <c r="G116" i="32"/>
  <c r="F97" i="32"/>
  <c r="F120" i="32"/>
  <c r="G95" i="32"/>
  <c r="G121" i="32"/>
  <c r="G118" i="32"/>
  <c r="F98" i="32"/>
  <c r="E122" i="32"/>
  <c r="E97" i="32"/>
  <c r="E116" i="32"/>
  <c r="F117" i="32"/>
  <c r="D116" i="32"/>
  <c r="B94" i="32"/>
  <c r="F96" i="32"/>
  <c r="F118" i="32"/>
  <c r="G94" i="32"/>
  <c r="C232" i="32" s="1"/>
  <c r="D95" i="32"/>
  <c r="F116" i="32"/>
  <c r="G98" i="32"/>
  <c r="D117" i="32"/>
  <c r="F94" i="32"/>
  <c r="F95" i="32"/>
  <c r="B93" i="32"/>
  <c r="G97" i="32"/>
  <c r="C227" i="32" s="1"/>
  <c r="E95" i="33"/>
  <c r="E120" i="33"/>
  <c r="G99" i="33"/>
  <c r="G100" i="33"/>
  <c r="C217" i="33" s="1"/>
  <c r="G120" i="33"/>
  <c r="E116" i="33"/>
  <c r="G127" i="33"/>
  <c r="G125" i="33"/>
  <c r="G121" i="33"/>
  <c r="G98" i="33"/>
  <c r="D117" i="33"/>
  <c r="E117" i="33"/>
  <c r="G119" i="33"/>
  <c r="D95" i="33"/>
  <c r="F118" i="33"/>
  <c r="F121" i="33"/>
  <c r="F98" i="33"/>
  <c r="E98" i="33"/>
  <c r="F97" i="33"/>
  <c r="F122" i="33"/>
  <c r="F117" i="33"/>
  <c r="D93" i="33"/>
  <c r="C95" i="33"/>
  <c r="E94" i="33"/>
  <c r="F96" i="33"/>
  <c r="E121" i="33"/>
  <c r="G118" i="33"/>
  <c r="F116" i="33"/>
  <c r="G123" i="33"/>
  <c r="G124" i="33"/>
  <c r="G93" i="33"/>
  <c r="F120" i="33"/>
  <c r="G95" i="33"/>
  <c r="F119" i="33"/>
  <c r="E93" i="33"/>
  <c r="F124" i="33"/>
  <c r="B174" i="33" s="1"/>
  <c r="D174" i="33" s="1"/>
  <c r="E174" i="33" s="1"/>
  <c r="F174" i="33" s="1"/>
  <c r="D116" i="33"/>
  <c r="E118" i="33"/>
  <c r="G97" i="33"/>
  <c r="C93" i="33"/>
  <c r="E122" i="33"/>
  <c r="F126" i="33"/>
  <c r="G94" i="33"/>
  <c r="G126" i="33"/>
  <c r="B176" i="33" s="1"/>
  <c r="D176" i="33" s="1"/>
  <c r="E176" i="33" s="1"/>
  <c r="F176" i="33" s="1"/>
  <c r="B94" i="33"/>
  <c r="F123" i="33"/>
  <c r="F93" i="33"/>
  <c r="D96" i="33"/>
  <c r="F125" i="33"/>
  <c r="F95" i="33"/>
  <c r="E97" i="33"/>
  <c r="F99" i="33"/>
  <c r="B151" i="33" s="1"/>
  <c r="D151" i="33" s="1"/>
  <c r="E151" i="33" s="1"/>
  <c r="F151" i="33" s="1"/>
  <c r="F94" i="33"/>
  <c r="E119" i="33"/>
  <c r="G116" i="33"/>
  <c r="C94" i="33"/>
  <c r="B93" i="33"/>
  <c r="F127" i="33"/>
  <c r="E210" i="33" s="1"/>
  <c r="G96" i="33"/>
  <c r="G117" i="33"/>
  <c r="G122" i="33"/>
  <c r="E96" i="33"/>
  <c r="D94" i="33"/>
  <c r="J22" i="32"/>
  <c r="C100" i="29"/>
  <c r="C122" i="29"/>
  <c r="D127" i="29"/>
  <c r="B102" i="29"/>
  <c r="B119" i="29"/>
  <c r="D95" i="29"/>
  <c r="F103" i="29"/>
  <c r="C120" i="29"/>
  <c r="B95" i="29"/>
  <c r="D97" i="29"/>
  <c r="F98" i="29"/>
  <c r="C117" i="29"/>
  <c r="E97" i="29"/>
  <c r="D122" i="29"/>
  <c r="C98" i="29"/>
  <c r="B124" i="29"/>
  <c r="C125" i="29"/>
  <c r="E125" i="29"/>
  <c r="C101" i="29"/>
  <c r="F102" i="29"/>
  <c r="B117" i="29"/>
  <c r="E103" i="29"/>
  <c r="B121" i="29"/>
  <c r="E100" i="29"/>
  <c r="B126" i="29"/>
  <c r="C96" i="29"/>
  <c r="D103" i="29"/>
  <c r="C99" i="29"/>
  <c r="B94" i="29"/>
  <c r="C97" i="29"/>
  <c r="B116" i="29"/>
  <c r="E98" i="29"/>
  <c r="B100" i="29"/>
  <c r="E102" i="29"/>
  <c r="C121" i="29"/>
  <c r="E123" i="29"/>
  <c r="C123" i="29"/>
  <c r="C95" i="29"/>
  <c r="D105" i="29"/>
  <c r="D96" i="29"/>
  <c r="G101" i="29"/>
  <c r="C119" i="29"/>
  <c r="B98" i="29"/>
  <c r="B127" i="29"/>
  <c r="C94" i="29"/>
  <c r="D125" i="29"/>
  <c r="E126" i="29"/>
  <c r="C116" i="29"/>
  <c r="D118" i="29"/>
  <c r="C118" i="29"/>
  <c r="C103" i="29"/>
  <c r="D123" i="29"/>
  <c r="G99" i="29"/>
  <c r="D101" i="29"/>
  <c r="C127" i="29"/>
  <c r="D98" i="29"/>
  <c r="C104" i="29"/>
  <c r="B99" i="29"/>
  <c r="E127" i="29"/>
  <c r="B122" i="29"/>
  <c r="E99" i="29"/>
  <c r="D124" i="29"/>
  <c r="B123" i="29"/>
  <c r="C124" i="29"/>
  <c r="B97" i="29"/>
  <c r="B103" i="29"/>
  <c r="F100" i="29"/>
  <c r="B125" i="29"/>
  <c r="D102" i="29"/>
  <c r="C105" i="29"/>
  <c r="D100" i="29"/>
  <c r="C126" i="29"/>
  <c r="E101" i="29"/>
  <c r="G100" i="29"/>
  <c r="F99" i="29"/>
  <c r="D121" i="29"/>
  <c r="F101" i="29"/>
  <c r="D126" i="29"/>
  <c r="D119" i="29"/>
  <c r="D99" i="29"/>
  <c r="E124" i="29"/>
  <c r="G102" i="29"/>
  <c r="C102" i="29"/>
  <c r="B101" i="29"/>
  <c r="G103" i="29"/>
  <c r="B120" i="29"/>
  <c r="B118" i="29"/>
  <c r="D120" i="29"/>
  <c r="B96" i="29"/>
  <c r="B105" i="29"/>
  <c r="D104" i="29"/>
  <c r="F105" i="29"/>
  <c r="E105" i="29"/>
  <c r="G104" i="29"/>
  <c r="F104" i="29"/>
  <c r="G105" i="29"/>
  <c r="B104" i="29"/>
  <c r="E104" i="29"/>
  <c r="J44" i="33"/>
  <c r="J88" i="32"/>
  <c r="J88" i="33"/>
  <c r="C208" i="33"/>
  <c r="C231" i="32"/>
  <c r="E222" i="32"/>
  <c r="E218" i="32"/>
  <c r="B176" i="32"/>
  <c r="D176" i="32" s="1"/>
  <c r="E176" i="32" s="1"/>
  <c r="F176" i="32" s="1"/>
  <c r="B175" i="32"/>
  <c r="D175" i="32" s="1"/>
  <c r="E175" i="32" s="1"/>
  <c r="F175" i="32" s="1"/>
  <c r="C236" i="32"/>
  <c r="B151" i="32"/>
  <c r="D151" i="32" s="1"/>
  <c r="E151" i="32" s="1"/>
  <c r="F151" i="32" s="1"/>
  <c r="B156" i="33"/>
  <c r="D156" i="33" s="1"/>
  <c r="C215" i="31"/>
  <c r="C219" i="31"/>
  <c r="B168" i="33"/>
  <c r="D168" i="33" s="1"/>
  <c r="E168" i="33" s="1"/>
  <c r="F168" i="33" s="1"/>
  <c r="E222" i="33"/>
  <c r="B175" i="33"/>
  <c r="D175" i="33" s="1"/>
  <c r="E175" i="33" s="1"/>
  <c r="F175" i="33" s="1"/>
  <c r="C231" i="33"/>
  <c r="C235" i="33"/>
  <c r="E206" i="33"/>
  <c r="E194" i="33"/>
  <c r="C198" i="33"/>
  <c r="E193" i="33"/>
  <c r="C206" i="33"/>
  <c r="B159" i="33"/>
  <c r="D159" i="33" s="1"/>
  <c r="B160" i="33"/>
  <c r="D160" i="33" s="1"/>
  <c r="E160" i="33" s="1"/>
  <c r="F160" i="33" s="1"/>
  <c r="B161" i="33"/>
  <c r="D161" i="33" s="1"/>
  <c r="E161" i="33" s="1"/>
  <c r="F161" i="33" s="1"/>
  <c r="C195" i="33"/>
  <c r="E200" i="33"/>
  <c r="C199" i="32"/>
  <c r="C212" i="31"/>
  <c r="C216" i="31"/>
  <c r="C213" i="31"/>
  <c r="C217" i="31"/>
  <c r="C214" i="31"/>
  <c r="C203" i="31"/>
  <c r="E211" i="31"/>
  <c r="E208" i="31"/>
  <c r="E210" i="31"/>
  <c r="C192" i="32"/>
  <c r="C189" i="32"/>
  <c r="C190" i="31"/>
  <c r="C193" i="32"/>
  <c r="C190" i="32"/>
  <c r="C194" i="32"/>
  <c r="C191" i="32"/>
  <c r="C195" i="32"/>
  <c r="E190" i="33"/>
  <c r="B162" i="33"/>
  <c r="D162" i="33" s="1"/>
  <c r="E162" i="33" s="1"/>
  <c r="F162" i="33" s="1"/>
  <c r="B179" i="33"/>
  <c r="D179" i="33" s="1"/>
  <c r="E179" i="33" s="1"/>
  <c r="F179" i="33" s="1"/>
  <c r="E204" i="33"/>
  <c r="C194" i="31"/>
  <c r="B155" i="31"/>
  <c r="D155" i="31" s="1"/>
  <c r="E155" i="31" s="1"/>
  <c r="F155" i="31" s="1"/>
  <c r="B160" i="31"/>
  <c r="D160" i="31" s="1"/>
  <c r="E160" i="31" s="1"/>
  <c r="F160" i="31" s="1"/>
  <c r="B161" i="31"/>
  <c r="D161" i="31" s="1"/>
  <c r="E161" i="31" s="1"/>
  <c r="F161" i="31" s="1"/>
  <c r="C189" i="33"/>
  <c r="C210" i="33"/>
  <c r="C193" i="33"/>
  <c r="E209" i="33"/>
  <c r="B153" i="33"/>
  <c r="D153" i="33" s="1"/>
  <c r="E153" i="33" s="1"/>
  <c r="F153" i="33" s="1"/>
  <c r="B155" i="33"/>
  <c r="D155" i="33" s="1"/>
  <c r="E155" i="33" s="1"/>
  <c r="F155" i="33" s="1"/>
  <c r="B157" i="33"/>
  <c r="D157" i="33" s="1"/>
  <c r="E157" i="33" s="1"/>
  <c r="F157" i="33" s="1"/>
  <c r="C202" i="33"/>
  <c r="C192" i="33"/>
  <c r="E208" i="33"/>
  <c r="C190" i="33"/>
  <c r="E211" i="33"/>
  <c r="C194" i="33"/>
  <c r="C188" i="33"/>
  <c r="E199" i="32"/>
  <c r="E204" i="32"/>
  <c r="E196" i="32"/>
  <c r="B153" i="32"/>
  <c r="D153" i="32" s="1"/>
  <c r="E153" i="32" s="1"/>
  <c r="F153" i="32" s="1"/>
  <c r="B178" i="32"/>
  <c r="D178" i="32" s="1"/>
  <c r="E178" i="32" s="1"/>
  <c r="F178" i="32" s="1"/>
  <c r="B154" i="32"/>
  <c r="D154" i="32" s="1"/>
  <c r="E154" i="32" s="1"/>
  <c r="F154" i="32" s="1"/>
  <c r="E197" i="32"/>
  <c r="C191" i="31"/>
  <c r="C195" i="31"/>
  <c r="C188" i="31"/>
  <c r="C192" i="31"/>
  <c r="C189" i="31"/>
  <c r="G132" i="29"/>
  <c r="F129" i="29"/>
  <c r="E130" i="29"/>
  <c r="D131" i="29"/>
  <c r="B129" i="29"/>
  <c r="F110" i="29"/>
  <c r="F108" i="29"/>
  <c r="F106" i="29"/>
  <c r="D129" i="29"/>
  <c r="E131" i="29"/>
  <c r="G108" i="29"/>
  <c r="G131" i="29"/>
  <c r="E129" i="29"/>
  <c r="C131" i="29"/>
  <c r="E110" i="29"/>
  <c r="E108" i="29"/>
  <c r="E106" i="29"/>
  <c r="C129" i="29"/>
  <c r="G130" i="29"/>
  <c r="B131" i="29"/>
  <c r="D110" i="29"/>
  <c r="D108" i="29"/>
  <c r="D106" i="29"/>
  <c r="C110" i="29"/>
  <c r="B109" i="29"/>
  <c r="C132" i="29"/>
  <c r="F130" i="29"/>
  <c r="G106" i="29"/>
  <c r="G129" i="29"/>
  <c r="D130" i="29"/>
  <c r="G109" i="29"/>
  <c r="G107" i="29"/>
  <c r="C109" i="29"/>
  <c r="B108" i="29"/>
  <c r="F131" i="29"/>
  <c r="D109" i="29"/>
  <c r="C130" i="29"/>
  <c r="F109" i="29"/>
  <c r="F107" i="29"/>
  <c r="C108" i="29"/>
  <c r="B107" i="29"/>
  <c r="D107" i="29"/>
  <c r="C106" i="29"/>
  <c r="F132" i="29"/>
  <c r="D132" i="29"/>
  <c r="B130" i="29"/>
  <c r="E109" i="29"/>
  <c r="E107" i="29"/>
  <c r="C107" i="29"/>
  <c r="B106" i="29"/>
  <c r="E132" i="29"/>
  <c r="B132" i="29"/>
  <c r="G110" i="29"/>
  <c r="B177" i="33"/>
  <c r="D177" i="33" s="1"/>
  <c r="E177" i="33" s="1"/>
  <c r="F177" i="33" s="1"/>
  <c r="B154" i="33"/>
  <c r="D154" i="33" s="1"/>
  <c r="E154" i="33" s="1"/>
  <c r="F154" i="33" s="1"/>
  <c r="E226" i="32"/>
  <c r="E230" i="32"/>
  <c r="B170" i="32"/>
  <c r="D170" i="32" s="1"/>
  <c r="E170" i="32" s="1"/>
  <c r="F170" i="32" s="1"/>
  <c r="E214" i="32"/>
  <c r="C230" i="32"/>
  <c r="C220" i="32"/>
  <c r="C235" i="32"/>
  <c r="E205" i="31"/>
  <c r="E97" i="31"/>
  <c r="G94" i="31"/>
  <c r="D93" i="31"/>
  <c r="F123" i="31"/>
  <c r="F119" i="31"/>
  <c r="E116" i="31"/>
  <c r="E93" i="31"/>
  <c r="G96" i="31"/>
  <c r="F94" i="31"/>
  <c r="C231" i="31" s="1"/>
  <c r="C93" i="31"/>
  <c r="G122" i="31"/>
  <c r="E217" i="31" s="1"/>
  <c r="G118" i="31"/>
  <c r="D116" i="31"/>
  <c r="F116" i="31"/>
  <c r="F96" i="31"/>
  <c r="E94" i="31"/>
  <c r="B93" i="31"/>
  <c r="F122" i="31"/>
  <c r="F118" i="31"/>
  <c r="D95" i="31"/>
  <c r="G99" i="31"/>
  <c r="B151" i="31" s="1"/>
  <c r="D151" i="31" s="1"/>
  <c r="E151" i="31" s="1"/>
  <c r="F151" i="31" s="1"/>
  <c r="E96" i="31"/>
  <c r="D94" i="31"/>
  <c r="G127" i="31"/>
  <c r="B177" i="31" s="1"/>
  <c r="D177" i="31" s="1"/>
  <c r="E177" i="31" s="1"/>
  <c r="F177" i="31" s="1"/>
  <c r="G121" i="31"/>
  <c r="G117" i="31"/>
  <c r="E225" i="31" s="1"/>
  <c r="F97" i="31"/>
  <c r="G98" i="31"/>
  <c r="G95" i="31"/>
  <c r="C94" i="31"/>
  <c r="G126" i="31"/>
  <c r="B176" i="31" s="1"/>
  <c r="D176" i="31" s="1"/>
  <c r="E176" i="31" s="1"/>
  <c r="F176" i="31" s="1"/>
  <c r="F121" i="31"/>
  <c r="F117" i="31"/>
  <c r="F98" i="31"/>
  <c r="F95" i="31"/>
  <c r="G93" i="31"/>
  <c r="G125" i="31"/>
  <c r="B175" i="31" s="1"/>
  <c r="D175" i="31" s="1"/>
  <c r="E175" i="31" s="1"/>
  <c r="F175" i="31" s="1"/>
  <c r="G120" i="31"/>
  <c r="E117" i="31"/>
  <c r="G123" i="31"/>
  <c r="E213" i="31" s="1"/>
  <c r="G97" i="31"/>
  <c r="C224" i="31" s="1"/>
  <c r="E95" i="31"/>
  <c r="F93" i="31"/>
  <c r="C235" i="31" s="1"/>
  <c r="G124" i="31"/>
  <c r="B174" i="31" s="1"/>
  <c r="D174" i="31" s="1"/>
  <c r="E174" i="31" s="1"/>
  <c r="F174" i="31" s="1"/>
  <c r="F120" i="31"/>
  <c r="G116" i="31"/>
  <c r="E231" i="31" s="1"/>
  <c r="G119" i="31"/>
  <c r="E220" i="31" s="1"/>
  <c r="B158" i="33"/>
  <c r="D158" i="33" s="1"/>
  <c r="E158" i="33" s="1"/>
  <c r="F158" i="33" s="1"/>
  <c r="E199" i="33"/>
  <c r="E196" i="33"/>
  <c r="B181" i="33"/>
  <c r="D181" i="33" s="1"/>
  <c r="E181" i="33" s="1"/>
  <c r="F181" i="33" s="1"/>
  <c r="B180" i="33"/>
  <c r="D180" i="33" s="1"/>
  <c r="E180" i="33" s="1"/>
  <c r="F180" i="33" s="1"/>
  <c r="B178" i="33"/>
  <c r="D178" i="33" s="1"/>
  <c r="E178" i="33" s="1"/>
  <c r="F178" i="33" s="1"/>
  <c r="B161" i="32"/>
  <c r="D161" i="32" s="1"/>
  <c r="E161" i="32" s="1"/>
  <c r="F161" i="32" s="1"/>
  <c r="B157" i="31"/>
  <c r="D157" i="31" s="1"/>
  <c r="E157" i="31" s="1"/>
  <c r="F157" i="31" s="1"/>
  <c r="B152" i="31"/>
  <c r="D152" i="31" s="1"/>
  <c r="E152" i="31" s="1"/>
  <c r="F152" i="31" s="1"/>
  <c r="B162" i="31"/>
  <c r="D162" i="31" s="1"/>
  <c r="E162" i="31" s="1"/>
  <c r="F162" i="31" s="1"/>
  <c r="B156" i="31"/>
  <c r="D156" i="31" s="1"/>
  <c r="E156" i="31" s="1"/>
  <c r="F156" i="31" s="1"/>
  <c r="B159" i="31"/>
  <c r="D159" i="31" s="1"/>
  <c r="E159" i="31" s="1"/>
  <c r="F159" i="31" s="1"/>
  <c r="B158" i="32"/>
  <c r="D158" i="32" s="1"/>
  <c r="E158" i="32" s="1"/>
  <c r="F158" i="32" s="1"/>
  <c r="B157" i="32"/>
  <c r="D157" i="32" s="1"/>
  <c r="E157" i="32" s="1"/>
  <c r="F157" i="32" s="1"/>
  <c r="E207" i="31"/>
  <c r="B154" i="31"/>
  <c r="D154" i="31" s="1"/>
  <c r="E154" i="31" s="1"/>
  <c r="F154" i="31" s="1"/>
  <c r="B153" i="31"/>
  <c r="D153" i="31" s="1"/>
  <c r="E153" i="31" s="1"/>
  <c r="F153" i="31" s="1"/>
  <c r="B179" i="32"/>
  <c r="D179" i="32" s="1"/>
  <c r="E179" i="32" s="1"/>
  <c r="F179" i="32" s="1"/>
  <c r="B182" i="33"/>
  <c r="D182" i="33" s="1"/>
  <c r="E182" i="33" s="1"/>
  <c r="F182" i="33" s="1"/>
  <c r="B162" i="32"/>
  <c r="D162" i="32" s="1"/>
  <c r="E162" i="32" s="1"/>
  <c r="F162" i="32" s="1"/>
  <c r="B155" i="32"/>
  <c r="D155" i="32" s="1"/>
  <c r="E155" i="32" s="1"/>
  <c r="F155" i="32" s="1"/>
  <c r="B156" i="32"/>
  <c r="D156" i="32" s="1"/>
  <c r="E156" i="32" s="1"/>
  <c r="F156" i="32" s="1"/>
  <c r="B160" i="32"/>
  <c r="D160" i="32" s="1"/>
  <c r="E160" i="32" s="1"/>
  <c r="F160" i="32" s="1"/>
  <c r="B159" i="32"/>
  <c r="D159" i="32" s="1"/>
  <c r="E159" i="32" s="1"/>
  <c r="F159" i="32" s="1"/>
  <c r="B181" i="31"/>
  <c r="D181" i="31" s="1"/>
  <c r="E181" i="31" s="1"/>
  <c r="F181" i="31" s="1"/>
  <c r="B178" i="31"/>
  <c r="D178" i="31" s="1"/>
  <c r="E178" i="31" s="1"/>
  <c r="F178" i="31" s="1"/>
  <c r="B180" i="32"/>
  <c r="D180" i="32" s="1"/>
  <c r="E180" i="32" s="1"/>
  <c r="F180" i="32" s="1"/>
  <c r="B181" i="32"/>
  <c r="D181" i="32" s="1"/>
  <c r="E181" i="32" s="1"/>
  <c r="F181" i="32" s="1"/>
  <c r="B182" i="32"/>
  <c r="D182" i="32" s="1"/>
  <c r="E182" i="32" s="1"/>
  <c r="F182" i="32" s="1"/>
  <c r="E202" i="32"/>
  <c r="E203" i="32"/>
  <c r="E201" i="32"/>
  <c r="E200" i="32"/>
  <c r="E228" i="32"/>
  <c r="E231" i="32"/>
  <c r="C202" i="32"/>
  <c r="C203" i="32"/>
  <c r="E190" i="32"/>
  <c r="E189" i="32"/>
  <c r="E192" i="32"/>
  <c r="E191" i="32"/>
  <c r="E206" i="32"/>
  <c r="E207" i="32"/>
  <c r="E194" i="32"/>
  <c r="E193" i="32"/>
  <c r="E195" i="32"/>
  <c r="B182" i="31"/>
  <c r="D182" i="31" s="1"/>
  <c r="E182" i="31" s="1"/>
  <c r="F182" i="31" s="1"/>
  <c r="B180" i="31"/>
  <c r="D180" i="31" s="1"/>
  <c r="E180" i="31" s="1"/>
  <c r="F180" i="31" s="1"/>
  <c r="B179" i="31"/>
  <c r="D179" i="31" s="1"/>
  <c r="E179" i="31" s="1"/>
  <c r="F179" i="31" s="1"/>
  <c r="E193" i="31"/>
  <c r="E194" i="31"/>
  <c r="E195" i="31"/>
  <c r="E201" i="31"/>
  <c r="E200" i="31"/>
  <c r="B158" i="31"/>
  <c r="D158" i="31" s="1"/>
  <c r="E158" i="31" s="1"/>
  <c r="F158" i="31" s="1"/>
  <c r="E197" i="31"/>
  <c r="E196" i="31"/>
  <c r="E199" i="31"/>
  <c r="E198" i="31"/>
  <c r="E203" i="31"/>
  <c r="E202" i="31"/>
  <c r="C206" i="31"/>
  <c r="C207" i="31"/>
  <c r="E190" i="31"/>
  <c r="E189" i="31"/>
  <c r="E192" i="31"/>
  <c r="E191" i="31"/>
  <c r="H140" i="29"/>
  <c r="E156" i="33"/>
  <c r="F156" i="33" s="1"/>
  <c r="E159" i="33"/>
  <c r="F159" i="33" s="1"/>
  <c r="I66" i="32"/>
  <c r="I88" i="29"/>
  <c r="I66" i="29"/>
  <c r="I22" i="29"/>
  <c r="I44" i="29"/>
  <c r="E208" i="32" l="1"/>
  <c r="B152" i="32"/>
  <c r="D152" i="32" s="1"/>
  <c r="E152" i="32" s="1"/>
  <c r="F152" i="32" s="1"/>
  <c r="B177" i="32"/>
  <c r="D177" i="32" s="1"/>
  <c r="E177" i="32" s="1"/>
  <c r="F177" i="32" s="1"/>
  <c r="C219" i="32"/>
  <c r="E209" i="32"/>
  <c r="E210" i="32"/>
  <c r="G97" i="29"/>
  <c r="F116" i="29"/>
  <c r="G121" i="29"/>
  <c r="F93" i="29"/>
  <c r="G95" i="29"/>
  <c r="D117" i="29"/>
  <c r="E118" i="29"/>
  <c r="F126" i="29"/>
  <c r="G96" i="29"/>
  <c r="F95" i="29"/>
  <c r="E116" i="29"/>
  <c r="E94" i="29"/>
  <c r="G120" i="29"/>
  <c r="E120" i="29"/>
  <c r="F117" i="29"/>
  <c r="E95" i="29"/>
  <c r="G118" i="29"/>
  <c r="G127" i="29"/>
  <c r="B177" i="29" s="1"/>
  <c r="D177" i="29" s="1"/>
  <c r="E177" i="29" s="1"/>
  <c r="F177" i="29" s="1"/>
  <c r="E117" i="29"/>
  <c r="E122" i="29"/>
  <c r="F123" i="29"/>
  <c r="E119" i="29"/>
  <c r="F124" i="29"/>
  <c r="B174" i="29" s="1"/>
  <c r="D174" i="29" s="1"/>
  <c r="E174" i="29" s="1"/>
  <c r="F174" i="29" s="1"/>
  <c r="F127" i="29"/>
  <c r="D116" i="29"/>
  <c r="B93" i="29"/>
  <c r="G117" i="29"/>
  <c r="G98" i="29"/>
  <c r="F118" i="29"/>
  <c r="F97" i="29"/>
  <c r="F125" i="29"/>
  <c r="G126" i="29"/>
  <c r="B176" i="29" s="1"/>
  <c r="D176" i="29" s="1"/>
  <c r="E176" i="29" s="1"/>
  <c r="F176" i="29" s="1"/>
  <c r="G94" i="29"/>
  <c r="F122" i="29"/>
  <c r="G123" i="29"/>
  <c r="F120" i="29"/>
  <c r="E93" i="29"/>
  <c r="D93" i="29"/>
  <c r="G116" i="29"/>
  <c r="G93" i="29"/>
  <c r="D94" i="29"/>
  <c r="E96" i="29"/>
  <c r="F96" i="29"/>
  <c r="G119" i="29"/>
  <c r="G125" i="29"/>
  <c r="G124" i="29"/>
  <c r="F121" i="29"/>
  <c r="F119" i="29"/>
  <c r="G122" i="29"/>
  <c r="C93" i="29"/>
  <c r="F94" i="29"/>
  <c r="E121" i="29"/>
  <c r="C218" i="32"/>
  <c r="C212" i="33"/>
  <c r="B152" i="33"/>
  <c r="D152" i="33" s="1"/>
  <c r="E152" i="33" s="1"/>
  <c r="F152" i="33" s="1"/>
  <c r="C214" i="33"/>
  <c r="C214" i="32"/>
  <c r="C216" i="32"/>
  <c r="C215" i="32"/>
  <c r="J66" i="32"/>
  <c r="J66" i="33"/>
  <c r="C213" i="33"/>
  <c r="C216" i="33"/>
  <c r="C219" i="33"/>
  <c r="E229" i="31"/>
  <c r="E228" i="31"/>
  <c r="E230" i="31"/>
  <c r="E215" i="31"/>
  <c r="E212" i="31"/>
  <c r="E214" i="31"/>
  <c r="C218" i="33"/>
  <c r="B162" i="29"/>
  <c r="D162" i="29" s="1"/>
  <c r="E162" i="29" s="1"/>
  <c r="F162" i="29" s="1"/>
  <c r="B158" i="29"/>
  <c r="D158" i="29" s="1"/>
  <c r="E158" i="29" s="1"/>
  <c r="F158" i="29" s="1"/>
  <c r="C213" i="32"/>
  <c r="C217" i="32"/>
  <c r="B175" i="29"/>
  <c r="D175" i="29" s="1"/>
  <c r="E175" i="29" s="1"/>
  <c r="F175" i="29" s="1"/>
  <c r="C215" i="33"/>
  <c r="B172" i="33"/>
  <c r="D172" i="33" s="1"/>
  <c r="E172" i="33" s="1"/>
  <c r="F172" i="33" s="1"/>
  <c r="B150" i="33"/>
  <c r="D150" i="33" s="1"/>
  <c r="E150" i="33" s="1"/>
  <c r="F150" i="33" s="1"/>
  <c r="C238" i="32"/>
  <c r="C223" i="32"/>
  <c r="C221" i="32"/>
  <c r="C222" i="32"/>
  <c r="B150" i="32"/>
  <c r="D150" i="32" s="1"/>
  <c r="E150" i="32" s="1"/>
  <c r="F150" i="32" s="1"/>
  <c r="B179" i="29"/>
  <c r="D179" i="29" s="1"/>
  <c r="E179" i="29" s="1"/>
  <c r="F179" i="29" s="1"/>
  <c r="E223" i="33"/>
  <c r="B150" i="31"/>
  <c r="D150" i="31" s="1"/>
  <c r="E150" i="31" s="1"/>
  <c r="F150" i="31" s="1"/>
  <c r="B171" i="31"/>
  <c r="D171" i="31" s="1"/>
  <c r="E171" i="31" s="1"/>
  <c r="F171" i="31" s="1"/>
  <c r="E226" i="31"/>
  <c r="B173" i="31"/>
  <c r="D173" i="31" s="1"/>
  <c r="E173" i="31" s="1"/>
  <c r="F173" i="31" s="1"/>
  <c r="E224" i="31"/>
  <c r="I132" i="33"/>
  <c r="B155" i="29"/>
  <c r="D155" i="29" s="1"/>
  <c r="E155" i="29" s="1"/>
  <c r="F155" i="29" s="1"/>
  <c r="E227" i="31"/>
  <c r="B170" i="31"/>
  <c r="D170" i="31" s="1"/>
  <c r="E170" i="31" s="1"/>
  <c r="F170" i="31" s="1"/>
  <c r="B168" i="31"/>
  <c r="D168" i="31" s="1"/>
  <c r="E168" i="31" s="1"/>
  <c r="F168" i="31" s="1"/>
  <c r="E223" i="32"/>
  <c r="E220" i="32"/>
  <c r="C228" i="32"/>
  <c r="C229" i="32"/>
  <c r="E221" i="32"/>
  <c r="B149" i="32"/>
  <c r="D149" i="32" s="1"/>
  <c r="E149" i="32" s="1"/>
  <c r="F149" i="32" s="1"/>
  <c r="B146" i="32"/>
  <c r="D146" i="32" s="1"/>
  <c r="E146" i="32" s="1"/>
  <c r="F146" i="32" s="1"/>
  <c r="B169" i="32"/>
  <c r="D169" i="32" s="1"/>
  <c r="E169" i="32" s="1"/>
  <c r="F169" i="32" s="1"/>
  <c r="B171" i="32"/>
  <c r="D171" i="32" s="1"/>
  <c r="E171" i="32" s="1"/>
  <c r="F171" i="32" s="1"/>
  <c r="B149" i="31"/>
  <c r="D149" i="31" s="1"/>
  <c r="E149" i="31" s="1"/>
  <c r="F149" i="31" s="1"/>
  <c r="C225" i="31"/>
  <c r="E229" i="32"/>
  <c r="C226" i="32"/>
  <c r="C224" i="32"/>
  <c r="C233" i="32"/>
  <c r="E227" i="32"/>
  <c r="C234" i="32"/>
  <c r="E224" i="32"/>
  <c r="B167" i="32"/>
  <c r="D167" i="32" s="1"/>
  <c r="E167" i="32" s="1"/>
  <c r="F167" i="32" s="1"/>
  <c r="E225" i="32"/>
  <c r="C225" i="32"/>
  <c r="B145" i="32"/>
  <c r="D145" i="32" s="1"/>
  <c r="E145" i="32" s="1"/>
  <c r="F145" i="32" s="1"/>
  <c r="B149" i="33"/>
  <c r="D149" i="33" s="1"/>
  <c r="E149" i="33" s="1"/>
  <c r="F149" i="33" s="1"/>
  <c r="B148" i="32"/>
  <c r="D148" i="32" s="1"/>
  <c r="E148" i="32" s="1"/>
  <c r="F148" i="32" s="1"/>
  <c r="B172" i="31"/>
  <c r="D172" i="31" s="1"/>
  <c r="E172" i="31" s="1"/>
  <c r="F172" i="31" s="1"/>
  <c r="E218" i="31"/>
  <c r="E219" i="31"/>
  <c r="B167" i="31"/>
  <c r="D167" i="31" s="1"/>
  <c r="E167" i="31" s="1"/>
  <c r="F167" i="31" s="1"/>
  <c r="B146" i="31"/>
  <c r="D146" i="31" s="1"/>
  <c r="E146" i="31" s="1"/>
  <c r="F146" i="31" s="1"/>
  <c r="E216" i="31"/>
  <c r="B147" i="31"/>
  <c r="D147" i="31" s="1"/>
  <c r="E147" i="31" s="1"/>
  <c r="F147" i="31" s="1"/>
  <c r="I132" i="31"/>
  <c r="B169" i="31"/>
  <c r="D169" i="31" s="1"/>
  <c r="E169" i="31" s="1"/>
  <c r="F169" i="31" s="1"/>
  <c r="B159" i="29"/>
  <c r="D159" i="29" s="1"/>
  <c r="E159" i="29" s="1"/>
  <c r="F159" i="29" s="1"/>
  <c r="B156" i="29"/>
  <c r="D156" i="29" s="1"/>
  <c r="E156" i="29" s="1"/>
  <c r="F156" i="29" s="1"/>
  <c r="B178" i="29"/>
  <c r="D178" i="29" s="1"/>
  <c r="E178" i="29" s="1"/>
  <c r="F178" i="29" s="1"/>
  <c r="B157" i="29"/>
  <c r="D157" i="29" s="1"/>
  <c r="E157" i="29" s="1"/>
  <c r="F157" i="29" s="1"/>
  <c r="B182" i="29"/>
  <c r="D182" i="29" s="1"/>
  <c r="E182" i="29" s="1"/>
  <c r="F182" i="29" s="1"/>
  <c r="B152" i="29"/>
  <c r="D152" i="29" s="1"/>
  <c r="E152" i="29" s="1"/>
  <c r="F152" i="29" s="1"/>
  <c r="B154" i="29"/>
  <c r="D154" i="29" s="1"/>
  <c r="E154" i="29" s="1"/>
  <c r="F154" i="29" s="1"/>
  <c r="B173" i="33"/>
  <c r="D173" i="33" s="1"/>
  <c r="E173" i="33" s="1"/>
  <c r="F173" i="33" s="1"/>
  <c r="B145" i="33"/>
  <c r="D145" i="33" s="1"/>
  <c r="E145" i="33" s="1"/>
  <c r="F145" i="33" s="1"/>
  <c r="B166" i="33"/>
  <c r="D166" i="33" s="1"/>
  <c r="E166" i="33" s="1"/>
  <c r="F166" i="33" s="1"/>
  <c r="B167" i="33"/>
  <c r="D167" i="33" s="1"/>
  <c r="E167" i="33" s="1"/>
  <c r="F167" i="33" s="1"/>
  <c r="I132" i="32"/>
  <c r="C237" i="32"/>
  <c r="B173" i="32"/>
  <c r="D173" i="32" s="1"/>
  <c r="E173" i="32" s="1"/>
  <c r="F173" i="32" s="1"/>
  <c r="E215" i="32"/>
  <c r="B168" i="32"/>
  <c r="D168" i="32" s="1"/>
  <c r="E168" i="32" s="1"/>
  <c r="F168" i="32" s="1"/>
  <c r="B147" i="32"/>
  <c r="D147" i="32" s="1"/>
  <c r="E147" i="32" s="1"/>
  <c r="F147" i="32" s="1"/>
  <c r="E212" i="32"/>
  <c r="E213" i="32"/>
  <c r="I110" i="31"/>
  <c r="B151" i="29"/>
  <c r="D151" i="29" s="1"/>
  <c r="E151" i="29" s="1"/>
  <c r="F151" i="29" s="1"/>
  <c r="C228" i="33"/>
  <c r="C229" i="33"/>
  <c r="C230" i="33"/>
  <c r="C238" i="33"/>
  <c r="C237" i="33"/>
  <c r="C236" i="33"/>
  <c r="B170" i="33"/>
  <c r="D170" i="33" s="1"/>
  <c r="E170" i="33" s="1"/>
  <c r="F170" i="33" s="1"/>
  <c r="B148" i="33"/>
  <c r="D148" i="33" s="1"/>
  <c r="E148" i="33" s="1"/>
  <c r="F148" i="33" s="1"/>
  <c r="C233" i="33"/>
  <c r="C232" i="33"/>
  <c r="C234" i="33"/>
  <c r="B147" i="33"/>
  <c r="D147" i="33" s="1"/>
  <c r="E147" i="33" s="1"/>
  <c r="F147" i="33" s="1"/>
  <c r="C226" i="33"/>
  <c r="C227" i="33"/>
  <c r="C225" i="33"/>
  <c r="C224" i="33"/>
  <c r="E220" i="33"/>
  <c r="E221" i="33"/>
  <c r="C223" i="33"/>
  <c r="C222" i="33"/>
  <c r="C221" i="33"/>
  <c r="C220" i="33"/>
  <c r="I110" i="33"/>
  <c r="B169" i="33"/>
  <c r="D169" i="33" s="1"/>
  <c r="E169" i="33" s="1"/>
  <c r="F169" i="33" s="1"/>
  <c r="E215" i="33"/>
  <c r="E214" i="33"/>
  <c r="E213" i="33"/>
  <c r="E212" i="33"/>
  <c r="B146" i="33"/>
  <c r="D146" i="33" s="1"/>
  <c r="E146" i="33" s="1"/>
  <c r="F146" i="33" s="1"/>
  <c r="E219" i="33"/>
  <c r="E218" i="33"/>
  <c r="E216" i="33"/>
  <c r="E217" i="33"/>
  <c r="E226" i="33"/>
  <c r="E225" i="33"/>
  <c r="E227" i="33"/>
  <c r="E224" i="33"/>
  <c r="E228" i="33"/>
  <c r="E231" i="33"/>
  <c r="E229" i="33"/>
  <c r="E230" i="33"/>
  <c r="B171" i="33"/>
  <c r="D171" i="33" s="1"/>
  <c r="E171" i="33" s="1"/>
  <c r="F171" i="33" s="1"/>
  <c r="B172" i="32"/>
  <c r="D172" i="32" s="1"/>
  <c r="E172" i="32" s="1"/>
  <c r="F172" i="32" s="1"/>
  <c r="B166" i="32"/>
  <c r="D166" i="32" s="1"/>
  <c r="E166" i="32" s="1"/>
  <c r="F166" i="32" s="1"/>
  <c r="E219" i="32"/>
  <c r="E216" i="32"/>
  <c r="E217" i="32"/>
  <c r="I110" i="32"/>
  <c r="E223" i="31"/>
  <c r="E221" i="31"/>
  <c r="B148" i="31"/>
  <c r="D148" i="31" s="1"/>
  <c r="E148" i="31" s="1"/>
  <c r="F148" i="31" s="1"/>
  <c r="E222" i="31"/>
  <c r="C237" i="31"/>
  <c r="C236" i="31"/>
  <c r="C238" i="31"/>
  <c r="C222" i="31"/>
  <c r="C221" i="31"/>
  <c r="C220" i="31"/>
  <c r="C223" i="31"/>
  <c r="B145" i="31"/>
  <c r="D145" i="31" s="1"/>
  <c r="E145" i="31" s="1"/>
  <c r="F145" i="31" s="1"/>
  <c r="B166" i="31"/>
  <c r="D166" i="31" s="1"/>
  <c r="E166" i="31" s="1"/>
  <c r="F166" i="31" s="1"/>
  <c r="C234" i="31"/>
  <c r="C233" i="31"/>
  <c r="C232" i="31"/>
  <c r="C227" i="31"/>
  <c r="C226" i="31"/>
  <c r="C228" i="31"/>
  <c r="C229" i="31"/>
  <c r="C230" i="31"/>
  <c r="B180" i="29"/>
  <c r="D180" i="29" s="1"/>
  <c r="E180" i="29" s="1"/>
  <c r="F180" i="29" s="1"/>
  <c r="B161" i="29"/>
  <c r="D161" i="29" s="1"/>
  <c r="E161" i="29" s="1"/>
  <c r="F161" i="29" s="1"/>
  <c r="B181" i="29"/>
  <c r="D181" i="29" s="1"/>
  <c r="E181" i="29" s="1"/>
  <c r="F181" i="29" s="1"/>
  <c r="B153" i="29"/>
  <c r="D153" i="29" s="1"/>
  <c r="E153" i="29" s="1"/>
  <c r="F153" i="29" s="1"/>
  <c r="B160" i="29"/>
  <c r="D160" i="29" s="1"/>
  <c r="E160" i="29" s="1"/>
  <c r="F160" i="29" s="1"/>
  <c r="J132" i="32" l="1"/>
  <c r="J132" i="33"/>
  <c r="J110" i="32"/>
  <c r="J110" i="33"/>
  <c r="B173" i="29"/>
  <c r="D173" i="29" s="1"/>
  <c r="E173" i="29" s="1"/>
  <c r="B150" i="29"/>
  <c r="D150" i="29" s="1"/>
  <c r="E150" i="29" s="1"/>
  <c r="F150" i="29" s="1"/>
  <c r="B168" i="29"/>
  <c r="D168" i="29" s="1"/>
  <c r="E168" i="29" s="1"/>
  <c r="F168" i="29" s="1"/>
  <c r="B171" i="29"/>
  <c r="D171" i="29" s="1"/>
  <c r="E171" i="29" s="1"/>
  <c r="F171" i="29" s="1"/>
  <c r="B169" i="29"/>
  <c r="D169" i="29" s="1"/>
  <c r="E169" i="29" s="1"/>
  <c r="F169" i="29" s="1"/>
  <c r="B146" i="29"/>
  <c r="D146" i="29" s="1"/>
  <c r="E146" i="29" s="1"/>
  <c r="F146" i="29" s="1"/>
  <c r="B167" i="29"/>
  <c r="D167" i="29" s="1"/>
  <c r="E167" i="29" s="1"/>
  <c r="F167" i="29" s="1"/>
  <c r="B170" i="29"/>
  <c r="D170" i="29" s="1"/>
  <c r="E170" i="29" s="1"/>
  <c r="F170" i="29" s="1"/>
  <c r="B149" i="29"/>
  <c r="D149" i="29" s="1"/>
  <c r="E149" i="29" s="1"/>
  <c r="F149" i="29" s="1"/>
  <c r="B148" i="29"/>
  <c r="D148" i="29" s="1"/>
  <c r="E148" i="29" s="1"/>
  <c r="F148" i="29" s="1"/>
  <c r="I110" i="29"/>
  <c r="B145" i="29"/>
  <c r="D145" i="29" s="1"/>
  <c r="E145" i="29" s="1"/>
  <c r="F145" i="29" s="1"/>
  <c r="B172" i="29"/>
  <c r="D172" i="29" s="1"/>
  <c r="E172" i="29" s="1"/>
  <c r="F172" i="29" s="1"/>
  <c r="I132" i="29"/>
  <c r="B166" i="29"/>
  <c r="D166" i="29" s="1"/>
  <c r="E166" i="29" s="1"/>
  <c r="F166" i="29" s="1"/>
  <c r="B147" i="29"/>
  <c r="D147" i="29" s="1"/>
  <c r="E147" i="29" s="1"/>
  <c r="F147" i="29" s="1"/>
  <c r="C140" i="28"/>
  <c r="F88" i="28"/>
  <c r="D87" i="28"/>
  <c r="B86" i="28"/>
  <c r="F84" i="28"/>
  <c r="F66" i="28"/>
  <c r="D65" i="28"/>
  <c r="B64" i="28"/>
  <c r="F62" i="28"/>
  <c r="D61" i="28"/>
  <c r="D105" i="28" s="1"/>
  <c r="G88" i="28"/>
  <c r="E88" i="28"/>
  <c r="D88" i="28"/>
  <c r="C88" i="28"/>
  <c r="B88" i="28"/>
  <c r="G87" i="28"/>
  <c r="F87" i="28"/>
  <c r="E87" i="28"/>
  <c r="C87" i="28"/>
  <c r="B87" i="28"/>
  <c r="G86" i="28"/>
  <c r="F86" i="28"/>
  <c r="E86" i="28"/>
  <c r="D86" i="28"/>
  <c r="C86" i="28"/>
  <c r="G85" i="28"/>
  <c r="G129" i="28" s="1"/>
  <c r="F85" i="28"/>
  <c r="F129" i="28" s="1"/>
  <c r="E85" i="28"/>
  <c r="E129" i="28" s="1"/>
  <c r="D85" i="28"/>
  <c r="C85" i="28"/>
  <c r="B85" i="28"/>
  <c r="G84" i="28"/>
  <c r="E84" i="28"/>
  <c r="E128" i="28" s="1"/>
  <c r="D84" i="28"/>
  <c r="D128" i="28" s="1"/>
  <c r="C84" i="28"/>
  <c r="C128" i="28" s="1"/>
  <c r="B84" i="28"/>
  <c r="B128" i="28" s="1"/>
  <c r="G66" i="28"/>
  <c r="E66" i="28"/>
  <c r="D66" i="28"/>
  <c r="C66" i="28"/>
  <c r="G65" i="28"/>
  <c r="F65" i="28"/>
  <c r="E65" i="28"/>
  <c r="C65" i="28"/>
  <c r="B65" i="28"/>
  <c r="G64" i="28"/>
  <c r="F64" i="28"/>
  <c r="E64" i="28"/>
  <c r="D64" i="28"/>
  <c r="C64" i="28"/>
  <c r="G63" i="28"/>
  <c r="F63" i="28"/>
  <c r="E63" i="28"/>
  <c r="D63" i="28"/>
  <c r="C63" i="28"/>
  <c r="B63" i="28"/>
  <c r="G62" i="28"/>
  <c r="E62" i="28"/>
  <c r="D62" i="28"/>
  <c r="C62" i="28"/>
  <c r="B62" i="28"/>
  <c r="G61" i="28"/>
  <c r="F61" i="28"/>
  <c r="E61" i="28"/>
  <c r="C61" i="28"/>
  <c r="C105" i="28" s="1"/>
  <c r="B61" i="28"/>
  <c r="B105" i="28" s="1"/>
  <c r="E104" i="28" l="1"/>
  <c r="G102" i="28"/>
  <c r="C104" i="28"/>
  <c r="E103" i="28"/>
  <c r="C102" i="28"/>
  <c r="C125" i="28"/>
  <c r="B117" i="28"/>
  <c r="D127" i="28"/>
  <c r="C96" i="28"/>
  <c r="D124" i="28"/>
  <c r="C116" i="28"/>
  <c r="C100" i="28"/>
  <c r="B120" i="28"/>
  <c r="C117" i="28"/>
  <c r="B126" i="28"/>
  <c r="C126" i="28"/>
  <c r="D120" i="28"/>
  <c r="E123" i="28"/>
  <c r="C101" i="28"/>
  <c r="D101" i="28"/>
  <c r="C124" i="28"/>
  <c r="G103" i="28"/>
  <c r="D122" i="28"/>
  <c r="D125" i="28"/>
  <c r="B121" i="28"/>
  <c r="C118" i="28"/>
  <c r="B100" i="28"/>
  <c r="D103" i="28"/>
  <c r="B103" i="28"/>
  <c r="D126" i="28"/>
  <c r="C119" i="28"/>
  <c r="E125" i="28"/>
  <c r="C121" i="28"/>
  <c r="B119" i="28"/>
  <c r="D99" i="28"/>
  <c r="D123" i="28"/>
  <c r="E127" i="28"/>
  <c r="E101" i="28"/>
  <c r="D104" i="28"/>
  <c r="E124" i="28"/>
  <c r="B124" i="28"/>
  <c r="B123" i="28"/>
  <c r="B97" i="28"/>
  <c r="G104" i="28"/>
  <c r="F102" i="28"/>
  <c r="F100" i="28"/>
  <c r="B125" i="28"/>
  <c r="C99" i="28"/>
  <c r="C127" i="28"/>
  <c r="E100" i="28"/>
  <c r="E102" i="28"/>
  <c r="E99" i="28"/>
  <c r="F103" i="28"/>
  <c r="C120" i="28"/>
  <c r="F104" i="28"/>
  <c r="D100" i="28"/>
  <c r="B116" i="28"/>
  <c r="C97" i="28"/>
  <c r="E126" i="28"/>
  <c r="B95" i="28"/>
  <c r="C103" i="28"/>
  <c r="B98" i="28"/>
  <c r="B122" i="28"/>
  <c r="B101" i="28"/>
  <c r="C122" i="28"/>
  <c r="D97" i="28"/>
  <c r="B118" i="28"/>
  <c r="D121" i="28"/>
  <c r="B102" i="28"/>
  <c r="D102" i="28"/>
  <c r="D119" i="28"/>
  <c r="B99" i="28"/>
  <c r="C123" i="28"/>
  <c r="B127" i="28"/>
  <c r="B96" i="28"/>
  <c r="F101" i="28"/>
  <c r="D98" i="28"/>
  <c r="B104" i="28"/>
  <c r="C98" i="28"/>
  <c r="D118" i="28"/>
  <c r="G101" i="28"/>
  <c r="G128" i="28"/>
  <c r="E105" i="28"/>
  <c r="F105" i="28"/>
  <c r="B129" i="28"/>
  <c r="C129" i="28"/>
  <c r="G105" i="28"/>
  <c r="D129" i="28"/>
  <c r="F128" i="28"/>
  <c r="F173" i="29"/>
  <c r="H140" i="28"/>
  <c r="E132" i="28"/>
  <c r="C131" i="28"/>
  <c r="E110" i="28"/>
  <c r="F106" i="28"/>
  <c r="E109" i="28"/>
  <c r="E130" i="28"/>
  <c r="F109" i="28"/>
  <c r="D132" i="28"/>
  <c r="B131" i="28"/>
  <c r="D130" i="28"/>
  <c r="D110" i="28"/>
  <c r="E108" i="28"/>
  <c r="B109" i="28"/>
  <c r="D109" i="28"/>
  <c r="F130" i="28"/>
  <c r="D108" i="28"/>
  <c r="C132" i="28"/>
  <c r="G130" i="28"/>
  <c r="C110" i="28"/>
  <c r="E107" i="28"/>
  <c r="C109" i="28"/>
  <c r="B108" i="28"/>
  <c r="G108" i="28"/>
  <c r="B132" i="28"/>
  <c r="G109" i="28"/>
  <c r="E106" i="28"/>
  <c r="C108" i="28"/>
  <c r="B107" i="28"/>
  <c r="B106" i="28"/>
  <c r="C106" i="28"/>
  <c r="G132" i="28"/>
  <c r="E131" i="28"/>
  <c r="G110" i="28"/>
  <c r="G106" i="28"/>
  <c r="F108" i="28"/>
  <c r="B160" i="28" s="1"/>
  <c r="D160" i="28" s="1"/>
  <c r="D107" i="28"/>
  <c r="G131" i="28"/>
  <c r="C107" i="28"/>
  <c r="G107" i="28"/>
  <c r="F132" i="28"/>
  <c r="D131" i="28"/>
  <c r="B130" i="28"/>
  <c r="F110" i="28"/>
  <c r="F107" i="28"/>
  <c r="D106" i="28"/>
  <c r="F131" i="28"/>
  <c r="C130" i="28"/>
  <c r="I88" i="28"/>
  <c r="I66" i="28"/>
  <c r="I22" i="28"/>
  <c r="I44" i="28"/>
  <c r="H141" i="24"/>
  <c r="J22" i="29" l="1"/>
  <c r="J44" i="29"/>
  <c r="F127" i="28"/>
  <c r="F116" i="28"/>
  <c r="E120" i="28"/>
  <c r="E96" i="28"/>
  <c r="F121" i="28"/>
  <c r="C95" i="28"/>
  <c r="G126" i="28"/>
  <c r="F95" i="28"/>
  <c r="G96" i="28"/>
  <c r="C94" i="28"/>
  <c r="G94" i="28"/>
  <c r="E95" i="28"/>
  <c r="D94" i="28"/>
  <c r="F118" i="28"/>
  <c r="G123" i="28"/>
  <c r="E119" i="28"/>
  <c r="G116" i="28"/>
  <c r="F94" i="28"/>
  <c r="G97" i="28"/>
  <c r="F117" i="28"/>
  <c r="G122" i="28"/>
  <c r="F125" i="28"/>
  <c r="G125" i="28"/>
  <c r="E97" i="28"/>
  <c r="D93" i="28"/>
  <c r="G117" i="28"/>
  <c r="E122" i="28"/>
  <c r="D117" i="28"/>
  <c r="E116" i="28"/>
  <c r="E98" i="28"/>
  <c r="F126" i="28"/>
  <c r="G93" i="28"/>
  <c r="G95" i="28"/>
  <c r="G98" i="28"/>
  <c r="F124" i="28"/>
  <c r="B174" i="28" s="1"/>
  <c r="D174" i="28" s="1"/>
  <c r="E174" i="28" s="1"/>
  <c r="F174" i="28" s="1"/>
  <c r="E93" i="28"/>
  <c r="G99" i="28"/>
  <c r="B93" i="28"/>
  <c r="D96" i="28"/>
  <c r="E121" i="28"/>
  <c r="F120" i="28"/>
  <c r="G100" i="28"/>
  <c r="B152" i="28" s="1"/>
  <c r="D152" i="28" s="1"/>
  <c r="E152" i="28" s="1"/>
  <c r="F152" i="28" s="1"/>
  <c r="F93" i="28"/>
  <c r="C93" i="28"/>
  <c r="F123" i="28"/>
  <c r="G124" i="28"/>
  <c r="F99" i="28"/>
  <c r="G121" i="28"/>
  <c r="D116" i="28"/>
  <c r="F96" i="28"/>
  <c r="G120" i="28"/>
  <c r="G119" i="28"/>
  <c r="D95" i="28"/>
  <c r="F119" i="28"/>
  <c r="F97" i="28"/>
  <c r="E118" i="28"/>
  <c r="G127" i="28"/>
  <c r="E94" i="28"/>
  <c r="G118" i="28"/>
  <c r="B168" i="28" s="1"/>
  <c r="D168" i="28" s="1"/>
  <c r="E168" i="28" s="1"/>
  <c r="F168" i="28" s="1"/>
  <c r="F122" i="28"/>
  <c r="B94" i="28"/>
  <c r="E117" i="28"/>
  <c r="F98" i="28"/>
  <c r="J88" i="29"/>
  <c r="J66" i="29"/>
  <c r="B156" i="28"/>
  <c r="D156" i="28" s="1"/>
  <c r="E156" i="28" s="1"/>
  <c r="F156" i="28" s="1"/>
  <c r="B162" i="28"/>
  <c r="D162" i="28" s="1"/>
  <c r="B176" i="28"/>
  <c r="D176" i="28" s="1"/>
  <c r="E176" i="28" s="1"/>
  <c r="F176" i="28" s="1"/>
  <c r="B151" i="28"/>
  <c r="D151" i="28" s="1"/>
  <c r="E151" i="28" s="1"/>
  <c r="F151" i="28" s="1"/>
  <c r="B155" i="28"/>
  <c r="D155" i="28" s="1"/>
  <c r="E155" i="28" s="1"/>
  <c r="F155" i="28" s="1"/>
  <c r="B157" i="28"/>
  <c r="D157" i="28" s="1"/>
  <c r="E157" i="28" s="1"/>
  <c r="F157" i="28" s="1"/>
  <c r="B153" i="28"/>
  <c r="D153" i="28" s="1"/>
  <c r="E153" i="28" s="1"/>
  <c r="F153" i="28" s="1"/>
  <c r="B180" i="28"/>
  <c r="D180" i="28" s="1"/>
  <c r="E180" i="28" s="1"/>
  <c r="F180" i="28" s="1"/>
  <c r="B159" i="28"/>
  <c r="D159" i="28" s="1"/>
  <c r="E159" i="28" s="1"/>
  <c r="F159" i="28" s="1"/>
  <c r="B178" i="28"/>
  <c r="D178" i="28" s="1"/>
  <c r="E178" i="28" s="1"/>
  <c r="F178" i="28" s="1"/>
  <c r="B154" i="28"/>
  <c r="D154" i="28" s="1"/>
  <c r="E154" i="28" s="1"/>
  <c r="F154" i="28" s="1"/>
  <c r="B158" i="28"/>
  <c r="D158" i="28" s="1"/>
  <c r="E158" i="28" s="1"/>
  <c r="F158" i="28" s="1"/>
  <c r="B161" i="28"/>
  <c r="D161" i="28" s="1"/>
  <c r="E161" i="28" s="1"/>
  <c r="F161" i="28" s="1"/>
  <c r="B177" i="28"/>
  <c r="D177" i="28" s="1"/>
  <c r="E177" i="28" s="1"/>
  <c r="F177" i="28" s="1"/>
  <c r="B175" i="28"/>
  <c r="D175" i="28" s="1"/>
  <c r="E175" i="28" s="1"/>
  <c r="F175" i="28" s="1"/>
  <c r="B179" i="28"/>
  <c r="D179" i="28" s="1"/>
  <c r="E179" i="28" s="1"/>
  <c r="F179" i="28" s="1"/>
  <c r="B182" i="28"/>
  <c r="D182" i="28" s="1"/>
  <c r="E182" i="28" s="1"/>
  <c r="F182" i="28" s="1"/>
  <c r="B181" i="28"/>
  <c r="D181" i="28" s="1"/>
  <c r="E181" i="28" s="1"/>
  <c r="F181" i="28" s="1"/>
  <c r="E160" i="28"/>
  <c r="F160" i="28" s="1"/>
  <c r="E162" i="28"/>
  <c r="F162" i="28" s="1"/>
  <c r="B170" i="28" l="1"/>
  <c r="D170" i="28" s="1"/>
  <c r="E170" i="28" s="1"/>
  <c r="F170" i="28" s="1"/>
  <c r="I110" i="28"/>
  <c r="B148" i="28"/>
  <c r="D148" i="28" s="1"/>
  <c r="E148" i="28" s="1"/>
  <c r="F148" i="28" s="1"/>
  <c r="B166" i="28"/>
  <c r="D166" i="28" s="1"/>
  <c r="E166" i="28" s="1"/>
  <c r="F166" i="28" s="1"/>
  <c r="B146" i="28"/>
  <c r="D146" i="28" s="1"/>
  <c r="E146" i="28" s="1"/>
  <c r="F146" i="28" s="1"/>
  <c r="B167" i="28"/>
  <c r="D167" i="28" s="1"/>
  <c r="E167" i="28" s="1"/>
  <c r="F167" i="28" s="1"/>
  <c r="B172" i="28"/>
  <c r="D172" i="28" s="1"/>
  <c r="E172" i="28" s="1"/>
  <c r="F172" i="28" s="1"/>
  <c r="I132" i="28"/>
  <c r="B145" i="28"/>
  <c r="D145" i="28" s="1"/>
  <c r="E145" i="28" s="1"/>
  <c r="F145" i="28" s="1"/>
  <c r="B171" i="28"/>
  <c r="D171" i="28" s="1"/>
  <c r="E171" i="28" s="1"/>
  <c r="F171" i="28" s="1"/>
  <c r="B173" i="28"/>
  <c r="D173" i="28" s="1"/>
  <c r="E173" i="28" s="1"/>
  <c r="F173" i="28" s="1"/>
  <c r="B147" i="28"/>
  <c r="D147" i="28" s="1"/>
  <c r="E147" i="28" s="1"/>
  <c r="F147" i="28" s="1"/>
  <c r="B150" i="28"/>
  <c r="D150" i="28" s="1"/>
  <c r="E150" i="28" s="1"/>
  <c r="F150" i="28" s="1"/>
  <c r="B149" i="28"/>
  <c r="D149" i="28" s="1"/>
  <c r="E149" i="28" s="1"/>
  <c r="F149" i="28" s="1"/>
  <c r="B169" i="28"/>
  <c r="D169" i="28" s="1"/>
  <c r="E169" i="28" s="1"/>
  <c r="F169" i="28" s="1"/>
  <c r="J132" i="29" l="1"/>
  <c r="J110" i="29"/>
  <c r="B79" i="24"/>
  <c r="G78" i="24"/>
  <c r="F78" i="24"/>
  <c r="D78" i="24"/>
  <c r="E77" i="24"/>
  <c r="D77" i="24"/>
  <c r="B77" i="24"/>
  <c r="D76" i="24"/>
  <c r="C76" i="24"/>
  <c r="B76" i="24"/>
  <c r="F75" i="24"/>
  <c r="D75" i="24"/>
  <c r="G88" i="24"/>
  <c r="C88" i="24"/>
  <c r="G87" i="24"/>
  <c r="F87" i="24"/>
  <c r="E87" i="24"/>
  <c r="C87" i="24"/>
  <c r="G86" i="24"/>
  <c r="D86" i="24"/>
  <c r="C86" i="24"/>
  <c r="E85" i="24"/>
  <c r="C85" i="24"/>
  <c r="B85" i="24"/>
  <c r="G84" i="24"/>
  <c r="G83" i="24"/>
  <c r="F83" i="24"/>
  <c r="E83" i="24"/>
  <c r="D83" i="24"/>
  <c r="C83" i="24"/>
  <c r="D82" i="24"/>
  <c r="C82" i="24"/>
  <c r="G81" i="24"/>
  <c r="E81" i="24"/>
  <c r="C81" i="24"/>
  <c r="B81" i="24"/>
  <c r="G80" i="24"/>
  <c r="F80" i="24"/>
  <c r="E80" i="24"/>
  <c r="D81" i="24"/>
  <c r="F82" i="24"/>
  <c r="B84" i="24"/>
  <c r="D85" i="24"/>
  <c r="F86" i="24"/>
  <c r="B88" i="24"/>
  <c r="C84" i="24"/>
  <c r="B80" i="24"/>
  <c r="D80" i="24"/>
  <c r="C140" i="24"/>
  <c r="F88" i="24"/>
  <c r="D87" i="24"/>
  <c r="B86" i="24"/>
  <c r="F84" i="24"/>
  <c r="B82" i="24"/>
  <c r="D79" i="24"/>
  <c r="B78" i="24"/>
  <c r="F76" i="24"/>
  <c r="B66" i="24"/>
  <c r="E88" i="24"/>
  <c r="D88" i="24"/>
  <c r="B87" i="24"/>
  <c r="E86" i="24"/>
  <c r="G85" i="24"/>
  <c r="F85" i="24"/>
  <c r="E84" i="24"/>
  <c r="D84" i="24"/>
  <c r="B83" i="24"/>
  <c r="G82" i="24"/>
  <c r="E82" i="24"/>
  <c r="F81" i="24"/>
  <c r="C80" i="24"/>
  <c r="G79" i="24"/>
  <c r="F79" i="24"/>
  <c r="E79" i="24"/>
  <c r="C79" i="24"/>
  <c r="E78" i="24"/>
  <c r="C78" i="24"/>
  <c r="G77" i="24"/>
  <c r="F77" i="24"/>
  <c r="C77" i="24"/>
  <c r="G76" i="24"/>
  <c r="E76" i="24"/>
  <c r="G75" i="24"/>
  <c r="E75" i="24"/>
  <c r="C75" i="24"/>
  <c r="B75" i="24"/>
  <c r="G74" i="24"/>
  <c r="F74" i="24"/>
  <c r="E74" i="24"/>
  <c r="D74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66" i="24"/>
  <c r="F66" i="24"/>
  <c r="E66" i="24"/>
  <c r="D66" i="24"/>
  <c r="C66" i="24"/>
  <c r="G65" i="24"/>
  <c r="F65" i="24"/>
  <c r="E65" i="24"/>
  <c r="D65" i="24"/>
  <c r="C65" i="24"/>
  <c r="B65" i="24"/>
  <c r="G64" i="24"/>
  <c r="F64" i="24"/>
  <c r="E64" i="24"/>
  <c r="D64" i="24"/>
  <c r="C64" i="24"/>
  <c r="B64" i="24"/>
  <c r="G63" i="24"/>
  <c r="F63" i="24"/>
  <c r="E63" i="24"/>
  <c r="D63" i="24"/>
  <c r="C63" i="24"/>
  <c r="B63" i="24"/>
  <c r="G62" i="24"/>
  <c r="F62" i="24"/>
  <c r="E62" i="24"/>
  <c r="D62" i="24"/>
  <c r="C62" i="24"/>
  <c r="B62" i="24"/>
  <c r="G61" i="24"/>
  <c r="F61" i="24"/>
  <c r="E61" i="24"/>
  <c r="D61" i="24"/>
  <c r="C61" i="24"/>
  <c r="B61" i="24"/>
  <c r="G60" i="24"/>
  <c r="F60" i="24"/>
  <c r="E60" i="24"/>
  <c r="D60" i="24"/>
  <c r="C60" i="24"/>
  <c r="B60" i="24"/>
  <c r="G59" i="24"/>
  <c r="F59" i="24"/>
  <c r="E59" i="24"/>
  <c r="D59" i="24"/>
  <c r="C59" i="24"/>
  <c r="B59" i="24"/>
  <c r="G58" i="24"/>
  <c r="F58" i="24"/>
  <c r="E58" i="24"/>
  <c r="D58" i="24"/>
  <c r="C58" i="24"/>
  <c r="B58" i="24"/>
  <c r="G57" i="24"/>
  <c r="F57" i="24"/>
  <c r="E57" i="24"/>
  <c r="D57" i="24"/>
  <c r="C57" i="24"/>
  <c r="B57" i="24"/>
  <c r="G56" i="24"/>
  <c r="F56" i="24"/>
  <c r="E56" i="24"/>
  <c r="D56" i="24"/>
  <c r="C56" i="24"/>
  <c r="B56" i="24"/>
  <c r="G55" i="24"/>
  <c r="F55" i="24"/>
  <c r="E55" i="24"/>
  <c r="D55" i="24"/>
  <c r="C55" i="24"/>
  <c r="B55" i="24"/>
  <c r="G54" i="24"/>
  <c r="F54" i="24"/>
  <c r="E54" i="24"/>
  <c r="D54" i="24"/>
  <c r="C54" i="24"/>
  <c r="B54" i="24"/>
  <c r="G53" i="24"/>
  <c r="F53" i="24"/>
  <c r="E53" i="24"/>
  <c r="D53" i="24"/>
  <c r="C53" i="24"/>
  <c r="B53" i="24"/>
  <c r="G52" i="24"/>
  <c r="F52" i="24"/>
  <c r="E52" i="24"/>
  <c r="D52" i="24"/>
  <c r="C52" i="24"/>
  <c r="B52" i="24"/>
  <c r="G51" i="24"/>
  <c r="F51" i="24"/>
  <c r="E51" i="24"/>
  <c r="D51" i="24"/>
  <c r="C51" i="24"/>
  <c r="B51" i="24"/>
  <c r="G50" i="24"/>
  <c r="F50" i="24"/>
  <c r="E50" i="24"/>
  <c r="D50" i="24"/>
  <c r="C50" i="24"/>
  <c r="B50" i="24"/>
  <c r="G49" i="24"/>
  <c r="F49" i="24"/>
  <c r="E49" i="24"/>
  <c r="D49" i="24"/>
  <c r="C49" i="24"/>
  <c r="B49" i="24"/>
  <c r="G110" i="24" l="1"/>
  <c r="G102" i="24"/>
  <c r="F105" i="24"/>
  <c r="E109" i="24"/>
  <c r="E101" i="24"/>
  <c r="D106" i="24"/>
  <c r="D98" i="24"/>
  <c r="C105" i="24"/>
  <c r="C97" i="24"/>
  <c r="B104" i="24"/>
  <c r="B96" i="24"/>
  <c r="F131" i="24"/>
  <c r="E132" i="24"/>
  <c r="E128" i="24"/>
  <c r="E124" i="24"/>
  <c r="E120" i="24"/>
  <c r="B132" i="24"/>
  <c r="B128" i="24"/>
  <c r="B124" i="24"/>
  <c r="B120" i="24"/>
  <c r="B116" i="24"/>
  <c r="D101" i="24"/>
  <c r="C100" i="24"/>
  <c r="B99" i="24"/>
  <c r="F126" i="24"/>
  <c r="D126" i="24"/>
  <c r="C129" i="24"/>
  <c r="C117" i="24"/>
  <c r="F107" i="24"/>
  <c r="D108" i="24"/>
  <c r="C99" i="24"/>
  <c r="F125" i="24"/>
  <c r="B129" i="24"/>
  <c r="E102" i="24"/>
  <c r="C98" i="24"/>
  <c r="F124" i="24"/>
  <c r="C120" i="24"/>
  <c r="G109" i="24"/>
  <c r="G101" i="24"/>
  <c r="F104" i="24"/>
  <c r="E108" i="24"/>
  <c r="E100" i="24"/>
  <c r="D105" i="24"/>
  <c r="D97" i="24"/>
  <c r="C104" i="24"/>
  <c r="C96" i="24"/>
  <c r="B103" i="24"/>
  <c r="B95" i="24"/>
  <c r="F130" i="24"/>
  <c r="D132" i="24"/>
  <c r="D128" i="24"/>
  <c r="D124" i="24"/>
  <c r="D120" i="24"/>
  <c r="C131" i="24"/>
  <c r="C127" i="24"/>
  <c r="C123" i="24"/>
  <c r="C119" i="24"/>
  <c r="B119" i="24"/>
  <c r="F100" i="24"/>
  <c r="G128" i="24"/>
  <c r="B117" i="24"/>
  <c r="E110" i="24"/>
  <c r="B105" i="24"/>
  <c r="C132" i="24"/>
  <c r="G108" i="24"/>
  <c r="G100" i="24"/>
  <c r="F103" i="24"/>
  <c r="E107" i="24"/>
  <c r="E99" i="24"/>
  <c r="D104" i="24"/>
  <c r="D96" i="24"/>
  <c r="C103" i="24"/>
  <c r="C95" i="24"/>
  <c r="B102" i="24"/>
  <c r="B94" i="24"/>
  <c r="G132" i="24"/>
  <c r="F129" i="24"/>
  <c r="E131" i="24"/>
  <c r="E127" i="24"/>
  <c r="E123" i="24"/>
  <c r="E119" i="24"/>
  <c r="B131" i="24"/>
  <c r="B127" i="24"/>
  <c r="B123" i="24"/>
  <c r="E104" i="24"/>
  <c r="B107" i="24"/>
  <c r="B98" i="24"/>
  <c r="E125" i="24"/>
  <c r="F106" i="24"/>
  <c r="F132" i="24"/>
  <c r="G107" i="24"/>
  <c r="F110" i="24"/>
  <c r="F102" i="24"/>
  <c r="E106" i="24"/>
  <c r="E98" i="24"/>
  <c r="D103" i="24"/>
  <c r="C110" i="24"/>
  <c r="C102" i="24"/>
  <c r="B109" i="24"/>
  <c r="B101" i="24"/>
  <c r="G131" i="24"/>
  <c r="F128" i="24"/>
  <c r="D131" i="24"/>
  <c r="D127" i="24"/>
  <c r="D123" i="24"/>
  <c r="D119" i="24"/>
  <c r="C130" i="24"/>
  <c r="C126" i="24"/>
  <c r="C122" i="24"/>
  <c r="C118" i="24"/>
  <c r="F108" i="24"/>
  <c r="G129" i="24"/>
  <c r="D118" i="24"/>
  <c r="C121" i="24"/>
  <c r="E103" i="24"/>
  <c r="D117" i="24"/>
  <c r="D99" i="24"/>
  <c r="D121" i="24"/>
  <c r="G106" i="24"/>
  <c r="F109" i="24"/>
  <c r="F101" i="24"/>
  <c r="E105" i="24"/>
  <c r="D110" i="24"/>
  <c r="D102" i="24"/>
  <c r="C109" i="24"/>
  <c r="C101" i="24"/>
  <c r="B108" i="24"/>
  <c r="B100" i="24"/>
  <c r="G130" i="24"/>
  <c r="F127" i="24"/>
  <c r="E130" i="24"/>
  <c r="E126" i="24"/>
  <c r="E122" i="24"/>
  <c r="E118" i="24"/>
  <c r="B130" i="24"/>
  <c r="B126" i="24"/>
  <c r="B122" i="24"/>
  <c r="B118" i="24"/>
  <c r="D109" i="24"/>
  <c r="C108" i="24"/>
  <c r="D130" i="24"/>
  <c r="D122" i="24"/>
  <c r="C125" i="24"/>
  <c r="F99" i="24"/>
  <c r="D100" i="24"/>
  <c r="C107" i="24"/>
  <c r="E129" i="24"/>
  <c r="B125" i="24"/>
  <c r="G103" i="24"/>
  <c r="C128" i="24"/>
  <c r="G105" i="24"/>
  <c r="B106" i="24"/>
  <c r="E121" i="24"/>
  <c r="D107" i="24"/>
  <c r="D125" i="24"/>
  <c r="C116" i="24"/>
  <c r="G104" i="24"/>
  <c r="B121" i="24"/>
  <c r="C106" i="24"/>
  <c r="B97" i="24"/>
  <c r="D129" i="24"/>
  <c r="C124" i="24"/>
  <c r="H140" i="24"/>
  <c r="I88" i="24"/>
  <c r="J88" i="28" s="1"/>
  <c r="I66" i="24"/>
  <c r="J66" i="28" s="1"/>
  <c r="I22" i="24"/>
  <c r="J22" i="28" s="1"/>
  <c r="I44" i="24"/>
  <c r="J44" i="28" s="1"/>
  <c r="E97" i="24" l="1"/>
  <c r="G94" i="24"/>
  <c r="D93" i="24"/>
  <c r="F121" i="24"/>
  <c r="G124" i="24"/>
  <c r="G116" i="24"/>
  <c r="E116" i="24"/>
  <c r="G126" i="24"/>
  <c r="E93" i="24"/>
  <c r="G96" i="24"/>
  <c r="F94" i="24"/>
  <c r="C93" i="24"/>
  <c r="F120" i="24"/>
  <c r="G123" i="24"/>
  <c r="G127" i="24"/>
  <c r="G97" i="24"/>
  <c r="G117" i="24"/>
  <c r="F96" i="24"/>
  <c r="E94" i="24"/>
  <c r="B93" i="24"/>
  <c r="F119" i="24"/>
  <c r="G122" i="24"/>
  <c r="F116" i="24"/>
  <c r="G99" i="24"/>
  <c r="B151" i="24" s="1"/>
  <c r="D151" i="24" s="1"/>
  <c r="E151" i="24" s="1"/>
  <c r="F151" i="24" s="1"/>
  <c r="E96" i="24"/>
  <c r="D94" i="24"/>
  <c r="D116" i="24"/>
  <c r="F118" i="24"/>
  <c r="G121" i="24"/>
  <c r="F95" i="24"/>
  <c r="F123" i="24"/>
  <c r="B173" i="24" s="1"/>
  <c r="D173" i="24" s="1"/>
  <c r="E173" i="24" s="1"/>
  <c r="F173" i="24" s="1"/>
  <c r="F122" i="24"/>
  <c r="G98" i="24"/>
  <c r="G95" i="24"/>
  <c r="C94" i="24"/>
  <c r="E117" i="24"/>
  <c r="F117" i="24"/>
  <c r="G120" i="24"/>
  <c r="F98" i="24"/>
  <c r="G93" i="24"/>
  <c r="G119" i="24"/>
  <c r="E95" i="24"/>
  <c r="G118" i="24"/>
  <c r="F97" i="24"/>
  <c r="D95" i="24"/>
  <c r="F93" i="24"/>
  <c r="G125" i="24"/>
  <c r="B179" i="24"/>
  <c r="D179" i="24" s="1"/>
  <c r="E179" i="24" s="1"/>
  <c r="F179" i="24" s="1"/>
  <c r="B178" i="24"/>
  <c r="D178" i="24" s="1"/>
  <c r="E178" i="24" s="1"/>
  <c r="F178" i="24" s="1"/>
  <c r="B153" i="24"/>
  <c r="D153" i="24" s="1"/>
  <c r="E153" i="24" s="1"/>
  <c r="F153" i="24" s="1"/>
  <c r="B154" i="24"/>
  <c r="D154" i="24" s="1"/>
  <c r="E154" i="24" s="1"/>
  <c r="F154" i="24" s="1"/>
  <c r="B182" i="24"/>
  <c r="D182" i="24" s="1"/>
  <c r="E182" i="24" s="1"/>
  <c r="F182" i="24" s="1"/>
  <c r="B158" i="24"/>
  <c r="D158" i="24" s="1"/>
  <c r="E158" i="24" s="1"/>
  <c r="F158" i="24" s="1"/>
  <c r="B157" i="24"/>
  <c r="D157" i="24" s="1"/>
  <c r="E157" i="24" s="1"/>
  <c r="F157" i="24" s="1"/>
  <c r="B181" i="24"/>
  <c r="D181" i="24" s="1"/>
  <c r="E181" i="24" s="1"/>
  <c r="F181" i="24" s="1"/>
  <c r="B180" i="24"/>
  <c r="D180" i="24" s="1"/>
  <c r="E180" i="24" s="1"/>
  <c r="F180" i="24" s="1"/>
  <c r="B156" i="24"/>
  <c r="D156" i="24" s="1"/>
  <c r="E156" i="24" s="1"/>
  <c r="F156" i="24" s="1"/>
  <c r="B159" i="24"/>
  <c r="D159" i="24" s="1"/>
  <c r="E159" i="24" s="1"/>
  <c r="F159" i="24" s="1"/>
  <c r="B155" i="24"/>
  <c r="D155" i="24" s="1"/>
  <c r="E155" i="24" s="1"/>
  <c r="F155" i="24" s="1"/>
  <c r="B162" i="24"/>
  <c r="D162" i="24" s="1"/>
  <c r="E162" i="24" s="1"/>
  <c r="F162" i="24" s="1"/>
  <c r="B160" i="24"/>
  <c r="D160" i="24" s="1"/>
  <c r="E160" i="24" s="1"/>
  <c r="F160" i="24" s="1"/>
  <c r="B152" i="24"/>
  <c r="D152" i="24" s="1"/>
  <c r="E152" i="24" s="1"/>
  <c r="F152" i="24" s="1"/>
  <c r="B161" i="24"/>
  <c r="D161" i="24" s="1"/>
  <c r="E161" i="24" s="1"/>
  <c r="F161" i="24" s="1"/>
  <c r="B176" i="24" l="1"/>
  <c r="D176" i="24" s="1"/>
  <c r="E176" i="24" s="1"/>
  <c r="F176" i="24" s="1"/>
  <c r="B177" i="24"/>
  <c r="D177" i="24" s="1"/>
  <c r="E177" i="24" s="1"/>
  <c r="F177" i="24" s="1"/>
  <c r="B171" i="24"/>
  <c r="D171" i="24" s="1"/>
  <c r="E171" i="24" s="1"/>
  <c r="F171" i="24" s="1"/>
  <c r="B167" i="24"/>
  <c r="D167" i="24" s="1"/>
  <c r="E167" i="24" s="1"/>
  <c r="F167" i="24" s="1"/>
  <c r="B175" i="24"/>
  <c r="D175" i="24" s="1"/>
  <c r="E175" i="24" s="1"/>
  <c r="F175" i="24" s="1"/>
  <c r="B174" i="24"/>
  <c r="D174" i="24" s="1"/>
  <c r="E174" i="24" s="1"/>
  <c r="F174" i="24" s="1"/>
  <c r="B149" i="24"/>
  <c r="D149" i="24" s="1"/>
  <c r="E149" i="24" s="1"/>
  <c r="F149" i="24" s="1"/>
  <c r="B170" i="24"/>
  <c r="D170" i="24" s="1"/>
  <c r="E170" i="24" s="1"/>
  <c r="F170" i="24" s="1"/>
  <c r="B172" i="24"/>
  <c r="D172" i="24" s="1"/>
  <c r="E172" i="24" s="1"/>
  <c r="F172" i="24" s="1"/>
  <c r="B148" i="24"/>
  <c r="D148" i="24" s="1"/>
  <c r="E148" i="24" s="1"/>
  <c r="F148" i="24" s="1"/>
  <c r="B150" i="24"/>
  <c r="D150" i="24" s="1"/>
  <c r="E150" i="24" s="1"/>
  <c r="F150" i="24" s="1"/>
  <c r="B147" i="24"/>
  <c r="D147" i="24" s="1"/>
  <c r="E147" i="24" s="1"/>
  <c r="F147" i="24" s="1"/>
  <c r="B166" i="24"/>
  <c r="D166" i="24" s="1"/>
  <c r="E166" i="24" s="1"/>
  <c r="F166" i="24" s="1"/>
  <c r="I132" i="24"/>
  <c r="J132" i="28" s="1"/>
  <c r="I110" i="24"/>
  <c r="J110" i="28" s="1"/>
  <c r="B145" i="24"/>
  <c r="D145" i="24" s="1"/>
  <c r="E145" i="24" s="1"/>
  <c r="F145" i="24" s="1"/>
  <c r="B146" i="24"/>
  <c r="D146" i="24" s="1"/>
  <c r="E146" i="24" s="1"/>
  <c r="F146" i="24" s="1"/>
  <c r="B168" i="24"/>
  <c r="D168" i="24" s="1"/>
  <c r="E168" i="24" s="1"/>
  <c r="F168" i="24" s="1"/>
  <c r="B169" i="24"/>
  <c r="D169" i="24" s="1"/>
  <c r="E169" i="24" s="1"/>
  <c r="F169" i="2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FAC243-196F-44B9-BC46-C5A626B2E63B}" keepAlive="1" name="Abfrage - Table 0" description="Verbindung mit der Abfrage 'Table 0' in der Arbeitsmappe." type="5" refreshedVersion="6" background="1">
    <dbPr connection="Provider=Microsoft.Mashup.OleDb.1;Data Source=$Workbook$;Location=Table 0;Extended Properties=&quot;&quot;" command="SELECT * FROM [Table 0]"/>
  </connection>
  <connection id="2" xr16:uid="{F2A755A9-1A2C-458C-BE12-0437EEBE9C09}" keepAlive="1" name="Abfrage - Table 0 (2)" description="Verbindung mit der Abfrage 'Table 0 (2)' in der Arbeitsmappe." type="5" refreshedVersion="6" background="1">
    <dbPr connection="Provider=Microsoft.Mashup.OleDb.1;Data Source=$Workbook$;Location=Table 0 (2);Extended Properties=&quot;&quot;" command="SELECT * FROM [Table 0 (2)]"/>
  </connection>
  <connection id="3" xr16:uid="{2CC85CEA-7583-45C0-8A33-5181B67F8681}" keepAlive="1" name="Abfrage - Table 1" description="Verbindung mit der Abfrage 'Table 1' in der Arbeitsmappe." type="5" refreshedVersion="6" background="1">
    <dbPr connection="Provider=Microsoft.Mashup.OleDb.1;Data Source=$Workbook$;Location=Table 1;Extended Properties=&quot;&quot;" command="SELECT * FROM [Table 1]"/>
  </connection>
</connections>
</file>

<file path=xl/sharedStrings.xml><?xml version="1.0" encoding="utf-8"?>
<sst xmlns="http://schemas.openxmlformats.org/spreadsheetml/2006/main" count="1687" uniqueCount="196">
  <si>
    <t>Entgelt-
gruppe</t>
  </si>
  <si>
    <t>Grundentgelt</t>
  </si>
  <si>
    <t>Entwicklungsstufen</t>
  </si>
  <si>
    <t>Zuwendung
% des Monatsbrutto</t>
  </si>
  <si>
    <t>nach 1 Jahr</t>
  </si>
  <si>
    <t>nach 3 Jahren</t>
  </si>
  <si>
    <t>nach 6 Jahren</t>
  </si>
  <si>
    <t>nach 10 Jahren</t>
  </si>
  <si>
    <t>nach 15 Jahren</t>
  </si>
  <si>
    <t>Stufe 1</t>
  </si>
  <si>
    <t>Stufe 2</t>
  </si>
  <si>
    <t>Stufe 3</t>
  </si>
  <si>
    <t>Stufe 4</t>
  </si>
  <si>
    <t>Stufe 5</t>
  </si>
  <si>
    <t>Stufe 6</t>
  </si>
  <si>
    <r>
      <t>9c</t>
    </r>
    <r>
      <rPr>
        <b/>
        <vertAlign val="superscript"/>
        <sz val="11"/>
        <rFont val="Arial"/>
        <family val="2"/>
      </rPr>
      <t>1</t>
    </r>
  </si>
  <si>
    <t>9b</t>
  </si>
  <si>
    <r>
      <t>9a</t>
    </r>
    <r>
      <rPr>
        <b/>
        <vertAlign val="superscript"/>
        <sz val="11"/>
        <rFont val="Arial"/>
        <family val="2"/>
      </rPr>
      <t>1</t>
    </r>
  </si>
  <si>
    <t>2Ü</t>
  </si>
  <si>
    <t>4 Jahren</t>
  </si>
  <si>
    <t>8 Jahren</t>
  </si>
  <si>
    <r>
      <t xml:space="preserve">nach 12 bzw.
</t>
    </r>
    <r>
      <rPr>
        <sz val="10"/>
        <color indexed="8"/>
        <rFont val="Arial"/>
        <family val="2"/>
      </rPr>
      <t>14</t>
    </r>
    <r>
      <rPr>
        <sz val="10"/>
        <rFont val="Arial"/>
        <family val="2"/>
      </rPr>
      <t xml:space="preserve"> Jahren S8</t>
    </r>
    <r>
      <rPr>
        <sz val="10"/>
        <color indexed="8"/>
        <rFont val="Arial"/>
        <family val="2"/>
      </rPr>
      <t>b</t>
    </r>
  </si>
  <si>
    <r>
      <t xml:space="preserve">nach 17 bzw.
</t>
    </r>
    <r>
      <rPr>
        <sz val="10"/>
        <color indexed="8"/>
        <rFont val="Arial"/>
        <family val="2"/>
      </rPr>
      <t>22</t>
    </r>
    <r>
      <rPr>
        <sz val="10"/>
        <rFont val="Arial"/>
        <family val="2"/>
      </rPr>
      <t xml:space="preserve"> Jahren S8</t>
    </r>
    <r>
      <rPr>
        <sz val="10"/>
        <color indexed="8"/>
        <rFont val="Arial"/>
        <family val="2"/>
      </rPr>
      <t>b</t>
    </r>
  </si>
  <si>
    <t>S 18</t>
  </si>
  <si>
    <t>S 17</t>
  </si>
  <si>
    <t>S 16</t>
  </si>
  <si>
    <t>S 15</t>
  </si>
  <si>
    <t>S 14</t>
  </si>
  <si>
    <t>S 13</t>
  </si>
  <si>
    <t>S 12</t>
  </si>
  <si>
    <t>S 11b</t>
  </si>
  <si>
    <t>S 11a</t>
  </si>
  <si>
    <t>S 10</t>
  </si>
  <si>
    <t>S 9</t>
  </si>
  <si>
    <t>S 8b</t>
  </si>
  <si>
    <t>S 8a</t>
  </si>
  <si>
    <t>S 7</t>
  </si>
  <si>
    <t>S 4</t>
  </si>
  <si>
    <t>S 3</t>
  </si>
  <si>
    <t>S 2</t>
  </si>
  <si>
    <t>Pflegeversicherung</t>
  </si>
  <si>
    <t>Krankenversicherung</t>
  </si>
  <si>
    <t>Arbeitslosenversicherung</t>
  </si>
  <si>
    <t>Rentenversicherung</t>
  </si>
  <si>
    <t>Zusatzversorgungskasse</t>
  </si>
  <si>
    <t>U2-Umlage</t>
  </si>
  <si>
    <t>Mittelwert
Jahreskosten
Arbeitgeber</t>
  </si>
  <si>
    <t>Jahresarbeits-
stunden</t>
  </si>
  <si>
    <t>Stundensatz
in €</t>
  </si>
  <si>
    <t>Zuschlag von 20%</t>
  </si>
  <si>
    <t>Stundensatz
inkl. 20%</t>
  </si>
  <si>
    <t>BAT/ Stufe</t>
  </si>
  <si>
    <t>TVÖD</t>
  </si>
  <si>
    <t>TVS+E</t>
  </si>
  <si>
    <t>X, Stufe 2+3</t>
  </si>
  <si>
    <t>X, Stufe 5+6</t>
  </si>
  <si>
    <t>EG 2, Stufe 6</t>
  </si>
  <si>
    <t>S2, Stufe 6</t>
  </si>
  <si>
    <t>X, Stufe 8+9</t>
  </si>
  <si>
    <t>X, Endstufe</t>
  </si>
  <si>
    <t>IX, Stufe 2+3</t>
  </si>
  <si>
    <t>IX, Stufe 5+6</t>
  </si>
  <si>
    <t>S3, Stufe 4/E</t>
  </si>
  <si>
    <t>IX, Stufe 8+9</t>
  </si>
  <si>
    <t>IX, Endstufe</t>
  </si>
  <si>
    <t>VIII, Stufe 2+3</t>
  </si>
  <si>
    <t>VIII, Stufe 5+6</t>
  </si>
  <si>
    <t>EG 4, Stufe 5/E</t>
  </si>
  <si>
    <t>S3, Stufe 6/E</t>
  </si>
  <si>
    <t>VIII, Stufe 8+9</t>
  </si>
  <si>
    <t>EG 4, Stufe 6/E</t>
  </si>
  <si>
    <t>VIII, Endstufe</t>
  </si>
  <si>
    <t>VII, Stufe 2+3</t>
  </si>
  <si>
    <t>S4, Stufe 5/E</t>
  </si>
  <si>
    <t>VII, Stufe 5+6</t>
  </si>
  <si>
    <t>EG 6, Stufe 4/E</t>
  </si>
  <si>
    <t>VII, Stufe 8+9</t>
  </si>
  <si>
    <t>EG 6, Stufe 5/E</t>
  </si>
  <si>
    <t>S4, Stufe 6/E</t>
  </si>
  <si>
    <t>VII, Endstufe</t>
  </si>
  <si>
    <t>VIb, Stufe 2+3</t>
  </si>
  <si>
    <t>S7, Stufe 4/E</t>
  </si>
  <si>
    <t>VIb, Stufe 5+6</t>
  </si>
  <si>
    <t>EG 8, Stufe 3/E</t>
  </si>
  <si>
    <t>VIb, Stufe 8+9</t>
  </si>
  <si>
    <t>EG 8, Stufe 5/E</t>
  </si>
  <si>
    <t>S7, Stufe 5/E</t>
  </si>
  <si>
    <t>VIb, Endstufe</t>
  </si>
  <si>
    <t>Vc, Stufe 2+3</t>
  </si>
  <si>
    <t>S8b, Stufe 5/E</t>
  </si>
  <si>
    <t>Vc, Stufe 5+6</t>
  </si>
  <si>
    <t>Vc, Stufe 8+9</t>
  </si>
  <si>
    <t>EG 9, Stufe 4/E</t>
  </si>
  <si>
    <t>Vc, Endstufe</t>
  </si>
  <si>
    <t>Vb, Stufe 2+3</t>
  </si>
  <si>
    <t>Vb, Stufe 5+6</t>
  </si>
  <si>
    <t>EG 9, Stufe 6</t>
  </si>
  <si>
    <t>Vb, Stufe 8+9</t>
  </si>
  <si>
    <t>S11b, Stufe 6</t>
  </si>
  <si>
    <t>Vb, Endstufe</t>
  </si>
  <si>
    <t>IVb, Stufe 2+3</t>
  </si>
  <si>
    <t>IVb, Stufe 5+6</t>
  </si>
  <si>
    <t>S12, Stufe 6</t>
  </si>
  <si>
    <t>IVb, Stufe 8+9</t>
  </si>
  <si>
    <t>IVb, Endstufe</t>
  </si>
  <si>
    <t>IVa, Stufe 2+3</t>
  </si>
  <si>
    <t>IVa, Stufe 5+6</t>
  </si>
  <si>
    <t>EG 10, Stufe 6</t>
  </si>
  <si>
    <t>S15, Stufe 6</t>
  </si>
  <si>
    <t>IVa, Stufe 8+9</t>
  </si>
  <si>
    <t>IVa, Endstufe</t>
  </si>
  <si>
    <t>III, Stufe 2+3</t>
  </si>
  <si>
    <t>III, Stufe 5+6</t>
  </si>
  <si>
    <t>EG 11, Stufe 6</t>
  </si>
  <si>
    <t>S17, Stufe 6</t>
  </si>
  <si>
    <t>III, Stufe 8+9</t>
  </si>
  <si>
    <t>III, Endstufe</t>
  </si>
  <si>
    <t>II, Stufe 2+3</t>
  </si>
  <si>
    <t>II, Stufe 5+6</t>
  </si>
  <si>
    <t>EG 12, Stufe 6</t>
  </si>
  <si>
    <t>S18, Stufe 6</t>
  </si>
  <si>
    <t>II, Stufe 8+9</t>
  </si>
  <si>
    <t>II, Endstufe</t>
  </si>
  <si>
    <t>EG 14, Stufe 5/E</t>
  </si>
  <si>
    <t>Ib, Stufe 2+3</t>
  </si>
  <si>
    <t>Ib, Stufe 5+6</t>
  </si>
  <si>
    <t>EG 14, Stufe 6</t>
  </si>
  <si>
    <t>Ib, Stufe 8+9</t>
  </si>
  <si>
    <t>Ib, Endstufe</t>
  </si>
  <si>
    <t>EG 15, Stufe 5/E</t>
  </si>
  <si>
    <t>Ia, Stufe 2+3</t>
  </si>
  <si>
    <t>Ia, Stufe 5+6</t>
  </si>
  <si>
    <t>EG 15, Stufe 6</t>
  </si>
  <si>
    <t>Ia, Stufe 8+9</t>
  </si>
  <si>
    <t>Ia, Endstufe</t>
  </si>
  <si>
    <t>Bei der Ermittlung der korrekten Altersstufen der bis zum 31.12.2006 eingestellten MitarbeiterInnen ist zu beachten, dass das Alter am 31.12.2006 ausschlaggebend ist. Daher ist folgende Tabelle zu beachten:</t>
  </si>
  <si>
    <t xml:space="preserve"> - 28 Jahre</t>
  </si>
  <si>
    <t>2 + 3</t>
  </si>
  <si>
    <t>29 – 36 Jahre</t>
  </si>
  <si>
    <t>1977 – 1970</t>
  </si>
  <si>
    <t>5 + 6</t>
  </si>
  <si>
    <t>37 – 44 Jahre</t>
  </si>
  <si>
    <t>1969 – 1962</t>
  </si>
  <si>
    <t>8 + 9</t>
  </si>
  <si>
    <t xml:space="preserve">45 Jahre - </t>
  </si>
  <si>
    <t>1961 – 1946</t>
  </si>
  <si>
    <t>Endstufe</t>
  </si>
  <si>
    <t>EG 8, Stufe 6</t>
  </si>
  <si>
    <t>nach 12 bzw.
14 Jahren S8b</t>
  </si>
  <si>
    <t>EG 2, Stufe 6/1</t>
  </si>
  <si>
    <t>EG 3, Stufe 6/1</t>
  </si>
  <si>
    <t>EG 5, Stufe 6/1</t>
  </si>
  <si>
    <t>EG 6, Stufe 6/1</t>
  </si>
  <si>
    <t>EG 9, Stufe 6/1</t>
  </si>
  <si>
    <t>EG 10, Stufe 6/1</t>
  </si>
  <si>
    <t>EG 11, Stufe 6/1</t>
  </si>
  <si>
    <t>EG 12, Stufe 6/1</t>
  </si>
  <si>
    <t>EG 14, Stufe 6/1</t>
  </si>
  <si>
    <r>
      <t>9a</t>
    </r>
    <r>
      <rPr>
        <b/>
        <vertAlign val="superscript"/>
        <sz val="11"/>
        <color theme="1"/>
        <rFont val="Arial"/>
        <family val="2"/>
      </rPr>
      <t>1</t>
    </r>
  </si>
  <si>
    <t>Monatsbrutto TVÖD – ab 01.04.2022 (+1,8%)</t>
  </si>
  <si>
    <t>Jahresbrutto TVÖD ab 01.04.2022 inkl.  2,0% Leistungsentgelt</t>
  </si>
  <si>
    <t>Anhang H 
(übergeleitet für bis zum 31.12.2006 eingestellte Mitarbeiter) 
Überleitungstabelle und Besitzstandswahrung ab 01.04.2021</t>
  </si>
  <si>
    <t>S2, Stufe 6/1</t>
  </si>
  <si>
    <t>EG 8, Stufe 6/1</t>
  </si>
  <si>
    <t>S11b, Stufe 6/1</t>
  </si>
  <si>
    <t>EG 15, Stufe 6/1</t>
  </si>
  <si>
    <t>S3, Stufe 6/1</t>
  </si>
  <si>
    <t>S12, Stufe 6/1</t>
  </si>
  <si>
    <r>
      <t xml:space="preserve">Monatsbrutto TVS+E – ab 01.04.2022 </t>
    </r>
    <r>
      <rPr>
        <sz val="10"/>
        <color theme="1"/>
        <rFont val="Arial"/>
        <family val="2"/>
      </rPr>
      <t>(+1,8%)</t>
    </r>
    <r>
      <rPr>
        <b/>
        <sz val="12"/>
        <color theme="1"/>
        <rFont val="Arial"/>
        <family val="2"/>
      </rPr>
      <t xml:space="preserve"> + SuE Zulage</t>
    </r>
  </si>
  <si>
    <t>Jahresbrutto TVS+E ab 01.04.2022 inkl.  2,0% Leistungsentgelt + SuE Zulage</t>
  </si>
  <si>
    <t>Monatsbrutto TVÖD – ab 01.03.2024 (+200,- EUR + 5,5%)</t>
  </si>
  <si>
    <t>Monatsbrutto TVS+E – ab 01.03.2024 (+200,- EUR + 5,5%+ SuE Zulage)</t>
  </si>
  <si>
    <t>Jahresbrutto TVÖD ab 01.03.2024 inkl.  2,0% Leistungsentgelt</t>
  </si>
  <si>
    <t>Jahresbrutto TVS+E ab 01.03.2024 inkl.  2,0% Leistungsentgelt + SuE Zulage</t>
  </si>
  <si>
    <t>Für ab 01.01.2009 neu eingestellte Kräfte
Anhang H     Personalkostenpauschalen TVÖD ab 01.03.2024 inkl.  2,00% Leistungsentgelt                               +VWL</t>
  </si>
  <si>
    <t>Für ab 01.01.2009 neu eingestellte Kräfte
Anhang H        Personalkostenpauschalen TVS+E ab 01.03.2024 inkl.  2,00% Leistungsentgelt + SuE Zulage + VWL</t>
  </si>
  <si>
    <t>Für zwischen 01.01.2007 und  31.12.2008 eingestellte Kräfte
Anhang H        Personalkostenpauschalen TVS+E ab 01.03.2024 inkl.  2,00% Leistungsentgelt + SuE Zulage + VWL</t>
  </si>
  <si>
    <t>Für zwischen 01.01.2007 und  31.12.2008 eingestellte Kräfte
Anhang H     Personalkostenpauschalen TVÖD ab 01.03.2024 inkl.  2,00% Leistungsentgelt                               +VWL</t>
  </si>
  <si>
    <t>Anhänge F und G nach TVÖD ab 01.01.2025</t>
  </si>
  <si>
    <t>Anhänge F und G nach TVS+E ab 01.01.2025</t>
  </si>
  <si>
    <t>Anhang H 
(übergeleitet für bis zum 31.12.2006 eingestellte Mitarbeiter) 
Überleitungstabelle und Besitzstandswahrung ab 01.01.2025</t>
  </si>
  <si>
    <r>
      <t xml:space="preserve">(ab </t>
    </r>
    <r>
      <rPr>
        <sz val="10"/>
        <color theme="4"/>
        <rFont val="Arial"/>
        <family val="2"/>
      </rPr>
      <t>4.987,50</t>
    </r>
    <r>
      <rPr>
        <sz val="10"/>
        <color theme="1"/>
        <rFont val="Arial"/>
        <family val="2"/>
      </rPr>
      <t xml:space="preserve"> €/Monat Festbetrag)</t>
    </r>
  </si>
  <si>
    <r>
      <t xml:space="preserve">(allgemeiner Beitragssatz + Zusatzbeitrag, ab </t>
    </r>
    <r>
      <rPr>
        <sz val="10"/>
        <color theme="4"/>
        <rFont val="Arial"/>
        <family val="2"/>
      </rPr>
      <t>4.987,50</t>
    </r>
    <r>
      <rPr>
        <sz val="10"/>
        <color theme="1"/>
        <rFont val="Arial"/>
        <family val="2"/>
      </rPr>
      <t xml:space="preserve"> €/Monat Festbetrag)</t>
    </r>
  </si>
  <si>
    <r>
      <t xml:space="preserve">(allgemeiner Beitragssatz + Zusatzbeitrag, ab </t>
    </r>
    <r>
      <rPr>
        <sz val="10"/>
        <color theme="4"/>
        <rFont val="Arial"/>
        <family val="2"/>
      </rPr>
      <t xml:space="preserve">4.987,50 </t>
    </r>
    <r>
      <rPr>
        <sz val="10"/>
        <color theme="1"/>
        <rFont val="Arial"/>
        <family val="2"/>
      </rPr>
      <t>€/Monat Festbetrag)</t>
    </r>
  </si>
  <si>
    <t>S2, Stufe 5/5</t>
  </si>
  <si>
    <t>Für zwischen 01.01.2007 und  31.12.2008 eingestellte Kräfte
Anhang H        Personalkostenpauschalen TVS+E ab 01.04.2022 inkl.  2,00% Leistungsentgelt + SuE Zulage + VWL</t>
  </si>
  <si>
    <t>Für zwischen 01.01.2007 und  31.12.2008 eingestellte Kräfte
Anhang H     Personalkostenpauschalen TVÖD ab 01.04.2022 inkl.  2,00% Leistungsentgelt
 +VWL</t>
  </si>
  <si>
    <t>Für ab 01.01.2009 neu eingestellte Kräfte
Anhang H        Personalkostenpauschalen TVS+E ab 01.04.2022 inkl.  2,00% Leistungsentgelt + SuE Zulage + VWL</t>
  </si>
  <si>
    <t>Für ab 01.01.2009 neu eingestellte Kräfte
Anhang H     Personalkostenpauschalen TVÖD ab 01.04.2022 inkl.  2,00% Leistungsentgelt
 +VWL</t>
  </si>
  <si>
    <t>Anhänge F und G nach TVÖD ab 01.03.2024</t>
  </si>
  <si>
    <t>Anhänge F und G nach TVS+E ab 01.03.2024</t>
  </si>
  <si>
    <t>Anhänge F und G nach TVÖD ab 01.07.2022</t>
  </si>
  <si>
    <t>Anhänge F und G nach TVS+E ab 01.07.2022</t>
  </si>
  <si>
    <t>Steigerug</t>
  </si>
  <si>
    <r>
      <t xml:space="preserve">(ab </t>
    </r>
    <r>
      <rPr>
        <sz val="10"/>
        <color theme="4"/>
        <rFont val="Arial"/>
        <family val="2"/>
      </rPr>
      <t>5.175,00</t>
    </r>
    <r>
      <rPr>
        <sz val="10"/>
        <color theme="1"/>
        <rFont val="Arial"/>
        <family val="2"/>
      </rPr>
      <t xml:space="preserve"> €/Monat Festbetrag)</t>
    </r>
  </si>
  <si>
    <r>
      <t xml:space="preserve">(allgemeiner Beitragssatz + Zusatzbeitrag, ab </t>
    </r>
    <r>
      <rPr>
        <sz val="10"/>
        <color theme="4"/>
        <rFont val="Arial"/>
        <family val="2"/>
      </rPr>
      <t>5.175,00</t>
    </r>
    <r>
      <rPr>
        <sz val="10"/>
        <color theme="1"/>
        <rFont val="Arial"/>
        <family val="2"/>
      </rPr>
      <t xml:space="preserve"> €/Monat Festbetrag)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</si>
</sst>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#,##0.00&quot; €&quot;"/>
    <numFmt numFmtId="166" formatCode="#,##0.00\ [$€-407];[Red]\-#,##0.00\ [$€-407]"/>
    <numFmt numFmtId="167" formatCode="dd/mm/yy"/>
    <numFmt numFmtId="168" formatCode="0.000%"/>
    <numFmt numFmtId="169" formatCode="#,##0.000&quot; €&quot;"/>
    <numFmt numFmtId="170" formatCode="#,##0.00000\ [$€-407];[Red]\-#,##0.00000\ [$€-407]"/>
    <numFmt numFmtId="171" formatCode="#,##0.0&quot; €&quot;"/>
  </numFmts>
  <fonts count="22" x14ac:knownFonts="1">
    <font>
      <sz val="10"/>
      <name val="Arial"/>
      <family val="2"/>
    </font>
    <font>
      <b/>
      <sz val="12"/>
      <name val="Arial"/>
      <family val="2"/>
    </font>
    <font>
      <b/>
      <vertAlign val="superscript"/>
      <sz val="11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4"/>
      <name val="Arial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1"/>
        <bgColor indexed="27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7"/>
      </patternFill>
    </fill>
    <fill>
      <patternFill patternType="solid">
        <fgColor rgb="FF98F5FF"/>
        <bgColor indexed="27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21" fillId="8" borderId="0" applyNumberFormat="0" applyBorder="0" applyAlignment="0" applyProtection="0"/>
    <xf numFmtId="164" fontId="10" fillId="0" borderId="0" applyFont="0" applyFill="0" applyBorder="0" applyAlignment="0" applyProtection="0"/>
  </cellStyleXfs>
  <cellXfs count="93">
    <xf numFmtId="0" fontId="0" fillId="0" borderId="0" xfId="0"/>
    <xf numFmtId="0" fontId="10" fillId="0" borderId="0" xfId="1"/>
    <xf numFmtId="0" fontId="10" fillId="2" borderId="1" xfId="1" applyFill="1" applyBorder="1" applyAlignment="1">
      <alignment horizontal="center" vertical="center"/>
    </xf>
    <xf numFmtId="0" fontId="10" fillId="2" borderId="2" xfId="1" applyFill="1" applyBorder="1" applyAlignment="1">
      <alignment horizontal="center" vertical="center"/>
    </xf>
    <xf numFmtId="165" fontId="10" fillId="0" borderId="1" xfId="1" applyNumberFormat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10" fontId="10" fillId="3" borderId="1" xfId="1" applyNumberForma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165" fontId="10" fillId="4" borderId="1" xfId="1" applyNumberFormat="1" applyFill="1" applyBorder="1" applyAlignment="1">
      <alignment horizontal="center" vertical="center"/>
    </xf>
    <xf numFmtId="165" fontId="10" fillId="3" borderId="1" xfId="1" applyNumberFormat="1" applyFill="1" applyBorder="1" applyAlignment="1">
      <alignment horizontal="center" vertical="center"/>
    </xf>
    <xf numFmtId="165" fontId="10" fillId="0" borderId="1" xfId="1" applyNumberFormat="1" applyFill="1" applyBorder="1" applyAlignment="1">
      <alignment horizontal="center" vertical="center"/>
    </xf>
    <xf numFmtId="0" fontId="0" fillId="0" borderId="1" xfId="2" applyFont="1" applyBorder="1"/>
    <xf numFmtId="165" fontId="0" fillId="0" borderId="0" xfId="1" applyNumberFormat="1" applyFont="1" applyBorder="1" applyAlignment="1">
      <alignment horizontal="left" vertical="center"/>
    </xf>
    <xf numFmtId="10" fontId="10" fillId="0" borderId="0" xfId="1" applyNumberFormat="1" applyBorder="1" applyAlignment="1">
      <alignment horizontal="center" vertical="center"/>
    </xf>
    <xf numFmtId="165" fontId="10" fillId="0" borderId="0" xfId="1" applyNumberFormat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10" fillId="0" borderId="1" xfId="1" applyNumberForma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/>
    </xf>
    <xf numFmtId="0" fontId="10" fillId="0" borderId="0" xfId="1" applyBorder="1"/>
    <xf numFmtId="0" fontId="5" fillId="0" borderId="0" xfId="1" applyFont="1" applyFill="1" applyBorder="1" applyAlignment="1">
      <alignment horizontal="center" vertical="center"/>
    </xf>
    <xf numFmtId="167" fontId="5" fillId="0" borderId="0" xfId="1" applyNumberFormat="1" applyFont="1" applyFill="1" applyBorder="1" applyAlignment="1">
      <alignment horizontal="center"/>
    </xf>
    <xf numFmtId="0" fontId="10" fillId="0" borderId="0" xfId="1" applyFill="1" applyBorder="1"/>
    <xf numFmtId="0" fontId="0" fillId="3" borderId="1" xfId="1" applyFont="1" applyFill="1" applyBorder="1"/>
    <xf numFmtId="166" fontId="10" fillId="0" borderId="0" xfId="1" applyNumberFormat="1"/>
    <xf numFmtId="0" fontId="0" fillId="0" borderId="0" xfId="1" applyFont="1" applyFill="1" applyBorder="1"/>
    <xf numFmtId="0" fontId="6" fillId="0" borderId="0" xfId="1" applyFont="1" applyFill="1" applyBorder="1" applyAlignment="1">
      <alignment horizontal="left"/>
    </xf>
    <xf numFmtId="166" fontId="0" fillId="0" borderId="0" xfId="1" applyNumberFormat="1" applyFont="1" applyFill="1" applyBorder="1"/>
    <xf numFmtId="165" fontId="8" fillId="0" borderId="0" xfId="1" applyNumberFormat="1" applyFont="1" applyFill="1" applyBorder="1"/>
    <xf numFmtId="0" fontId="7" fillId="0" borderId="0" xfId="1" applyFont="1" applyFill="1" applyBorder="1" applyAlignment="1">
      <alignment horizontal="left"/>
    </xf>
    <xf numFmtId="166" fontId="5" fillId="0" borderId="0" xfId="1" applyNumberFormat="1" applyFont="1" applyFill="1" applyBorder="1"/>
    <xf numFmtId="10" fontId="10" fillId="0" borderId="0" xfId="1" applyNumberFormat="1"/>
    <xf numFmtId="0" fontId="10" fillId="0" borderId="0" xfId="1" applyFill="1"/>
    <xf numFmtId="4" fontId="10" fillId="0" borderId="0" xfId="1" applyNumberFormat="1"/>
    <xf numFmtId="0" fontId="0" fillId="0" borderId="0" xfId="1" applyFont="1" applyBorder="1" applyAlignment="1">
      <alignment horizontal="center"/>
    </xf>
    <xf numFmtId="10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/>
    </xf>
    <xf numFmtId="10" fontId="11" fillId="0" borderId="1" xfId="1" applyNumberFormat="1" applyFont="1" applyBorder="1" applyAlignment="1">
      <alignment horizontal="center" vertical="center"/>
    </xf>
    <xf numFmtId="10" fontId="11" fillId="3" borderId="1" xfId="1" applyNumberFormat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4" fontId="11" fillId="3" borderId="1" xfId="1" applyNumberFormat="1" applyFont="1" applyFill="1" applyBorder="1" applyAlignment="1">
      <alignment horizontal="center" vertical="center"/>
    </xf>
    <xf numFmtId="165" fontId="11" fillId="0" borderId="0" xfId="1" applyNumberFormat="1" applyFont="1" applyBorder="1" applyAlignment="1">
      <alignment horizontal="left" vertical="center"/>
    </xf>
    <xf numFmtId="165" fontId="11" fillId="0" borderId="0" xfId="1" applyNumberFormat="1" applyFont="1" applyBorder="1" applyAlignment="1">
      <alignment horizontal="center" vertical="center"/>
    </xf>
    <xf numFmtId="168" fontId="4" fillId="0" borderId="0" xfId="1" applyNumberFormat="1" applyFont="1"/>
    <xf numFmtId="166" fontId="13" fillId="0" borderId="0" xfId="1" applyNumberFormat="1" applyFont="1"/>
    <xf numFmtId="165" fontId="10" fillId="0" borderId="0" xfId="1" applyNumberFormat="1"/>
    <xf numFmtId="0" fontId="11" fillId="2" borderId="1" xfId="1" applyFont="1" applyFill="1" applyBorder="1" applyAlignment="1">
      <alignment horizontal="center" vertical="center"/>
    </xf>
    <xf numFmtId="169" fontId="11" fillId="0" borderId="0" xfId="1" applyNumberFormat="1" applyFont="1" applyBorder="1" applyAlignment="1">
      <alignment horizontal="left" vertical="center"/>
    </xf>
    <xf numFmtId="169" fontId="10" fillId="0" borderId="0" xfId="1" applyNumberFormat="1" applyBorder="1" applyAlignment="1">
      <alignment horizontal="center" vertical="center"/>
    </xf>
    <xf numFmtId="170" fontId="10" fillId="0" borderId="0" xfId="1" applyNumberFormat="1"/>
    <xf numFmtId="165" fontId="14" fillId="0" borderId="1" xfId="1" applyNumberFormat="1" applyFont="1" applyBorder="1" applyAlignment="1">
      <alignment horizontal="center" vertical="center"/>
    </xf>
    <xf numFmtId="171" fontId="10" fillId="4" borderId="1" xfId="1" applyNumberForma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/>
    </xf>
    <xf numFmtId="166" fontId="11" fillId="0" borderId="0" xfId="1" applyNumberFormat="1" applyFont="1" applyFill="1" applyBorder="1"/>
    <xf numFmtId="0" fontId="16" fillId="0" borderId="1" xfId="1" applyFont="1" applyFill="1" applyBorder="1" applyAlignment="1">
      <alignment horizontal="left" indent="1"/>
    </xf>
    <xf numFmtId="166" fontId="11" fillId="0" borderId="0" xfId="1" applyNumberFormat="1" applyFont="1" applyBorder="1"/>
    <xf numFmtId="0" fontId="16" fillId="6" borderId="1" xfId="1" applyFont="1" applyFill="1" applyBorder="1" applyAlignment="1">
      <alignment horizontal="left"/>
    </xf>
    <xf numFmtId="166" fontId="11" fillId="6" borderId="0" xfId="1" applyNumberFormat="1" applyFont="1" applyFill="1" applyBorder="1"/>
    <xf numFmtId="0" fontId="16" fillId="6" borderId="1" xfId="1" applyFont="1" applyFill="1" applyBorder="1" applyAlignment="1">
      <alignment horizontal="left" indent="1"/>
    </xf>
    <xf numFmtId="165" fontId="16" fillId="0" borderId="1" xfId="1" applyNumberFormat="1" applyFont="1" applyFill="1" applyBorder="1"/>
    <xf numFmtId="0" fontId="11" fillId="0" borderId="0" xfId="1" applyFont="1"/>
    <xf numFmtId="165" fontId="11" fillId="0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 wrapText="1"/>
    </xf>
    <xf numFmtId="10" fontId="10" fillId="0" borderId="0" xfId="4" applyNumberFormat="1"/>
    <xf numFmtId="165" fontId="5" fillId="0" borderId="1" xfId="1" applyNumberFormat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indent="1"/>
    </xf>
    <xf numFmtId="166" fontId="19" fillId="0" borderId="0" xfId="1" applyNumberFormat="1" applyFont="1" applyFill="1" applyBorder="1"/>
    <xf numFmtId="0" fontId="0" fillId="0" borderId="0" xfId="1" applyFont="1"/>
    <xf numFmtId="10" fontId="10" fillId="5" borderId="1" xfId="3" applyNumberFormat="1" applyFont="1" applyFill="1" applyBorder="1"/>
    <xf numFmtId="10" fontId="10" fillId="5" borderId="1" xfId="3" applyNumberFormat="1" applyFont="1" applyFill="1" applyBorder="1" applyAlignment="1">
      <alignment horizontal="right"/>
    </xf>
    <xf numFmtId="10" fontId="10" fillId="0" borderId="1" xfId="3" applyNumberFormat="1" applyFont="1" applyBorder="1"/>
    <xf numFmtId="168" fontId="10" fillId="0" borderId="1" xfId="3" applyNumberFormat="1" applyFont="1" applyBorder="1"/>
    <xf numFmtId="0" fontId="10" fillId="0" borderId="0" xfId="1" applyFont="1"/>
    <xf numFmtId="165" fontId="14" fillId="4" borderId="1" xfId="1" applyNumberFormat="1" applyFont="1" applyFill="1" applyBorder="1" applyAlignment="1">
      <alignment horizontal="center" vertical="center"/>
    </xf>
    <xf numFmtId="165" fontId="10" fillId="7" borderId="1" xfId="1" applyNumberFormat="1" applyFill="1" applyBorder="1" applyAlignment="1">
      <alignment horizontal="center" vertical="center"/>
    </xf>
    <xf numFmtId="171" fontId="10" fillId="7" borderId="1" xfId="1" applyNumberFormat="1" applyFill="1" applyBorder="1" applyAlignment="1">
      <alignment horizontal="center" vertical="center"/>
    </xf>
    <xf numFmtId="0" fontId="21" fillId="8" borderId="0" xfId="5" applyAlignment="1">
      <alignment horizontal="center" vertical="center"/>
    </xf>
    <xf numFmtId="0" fontId="10" fillId="0" borderId="0" xfId="1" applyAlignment="1">
      <alignment vertical="center"/>
    </xf>
    <xf numFmtId="0" fontId="21" fillId="8" borderId="0" xfId="5" applyAlignment="1">
      <alignment vertical="center"/>
    </xf>
    <xf numFmtId="164" fontId="10" fillId="0" borderId="0" xfId="6" applyAlignment="1">
      <alignment horizontal="center" vertical="center"/>
    </xf>
    <xf numFmtId="0" fontId="10" fillId="0" borderId="1" xfId="2" applyBorder="1" applyAlignment="1">
      <alignment horizontal="center"/>
    </xf>
    <xf numFmtId="0" fontId="1" fillId="0" borderId="1" xfId="1" applyFont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wrapText="1"/>
    </xf>
  </cellXfs>
  <cellStyles count="7">
    <cellStyle name="Excel Built-in Normal" xfId="1" xr:uid="{00000000-0005-0000-0000-000000000000}"/>
    <cellStyle name="Gut" xfId="5" builtinId="26"/>
    <cellStyle name="Komma" xfId="6" builtinId="3"/>
    <cellStyle name="Prozent" xfId="4" builtinId="5"/>
    <cellStyle name="Standard" xfId="0" builtinId="0"/>
    <cellStyle name="Standard_127 Prospektive Personalkosten-Kalkulation TVÖD mit ZVK 060924" xfId="2" xr:uid="{00000000-0005-0000-0000-000002000000}"/>
    <cellStyle name="Standard_127 Prospektive Personalkosten-Kalkulation TVÖD mit ZVK 060924_2011.04.28 TVÖD ab 01.201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CDFA-7A4A-471E-9299-AF295C186735}">
  <sheetPr codeName="Tabelle2"/>
  <dimension ref="A1:K182"/>
  <sheetViews>
    <sheetView tabSelected="1" view="pageBreakPreview" zoomScaleNormal="118" zoomScaleSheetLayoutView="100" zoomScalePageLayoutView="130" workbookViewId="0">
      <selection activeCell="K49" sqref="K49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6384" width="12.42578125" style="1"/>
  </cols>
  <sheetData>
    <row r="1" spans="1:8" ht="27" customHeight="1" x14ac:dyDescent="0.2">
      <c r="A1" s="87" t="s">
        <v>159</v>
      </c>
      <c r="B1" s="87"/>
      <c r="C1" s="87"/>
      <c r="D1" s="87"/>
      <c r="E1" s="87"/>
      <c r="F1" s="87"/>
      <c r="G1" s="87"/>
      <c r="H1" s="87"/>
    </row>
    <row r="2" spans="1:8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</row>
    <row r="3" spans="1:8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</row>
    <row r="4" spans="1:8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</row>
    <row r="5" spans="1:8" ht="27" customHeight="1" x14ac:dyDescent="0.2">
      <c r="A5" s="2">
        <v>15</v>
      </c>
      <c r="B5" s="39">
        <v>5017.0600000000004</v>
      </c>
      <c r="C5" s="39">
        <v>5358.22</v>
      </c>
      <c r="D5" s="39">
        <v>5738.77</v>
      </c>
      <c r="E5" s="39">
        <v>6258.28</v>
      </c>
      <c r="F5" s="39">
        <v>6792.68</v>
      </c>
      <c r="G5" s="39">
        <v>7144.28</v>
      </c>
      <c r="H5" s="40">
        <v>0.51780000000000004</v>
      </c>
    </row>
    <row r="6" spans="1:8" ht="27" customHeight="1" x14ac:dyDescent="0.2">
      <c r="A6" s="2">
        <v>14</v>
      </c>
      <c r="B6" s="39">
        <v>4542.9799999999996</v>
      </c>
      <c r="C6" s="39">
        <v>4851.8999999999996</v>
      </c>
      <c r="D6" s="39">
        <v>5255.33</v>
      </c>
      <c r="E6" s="39">
        <v>5703.01</v>
      </c>
      <c r="F6" s="39">
        <v>6202.05</v>
      </c>
      <c r="G6" s="39">
        <v>6560.31</v>
      </c>
      <c r="H6" s="40">
        <v>0.51780000000000004</v>
      </c>
    </row>
    <row r="7" spans="1:8" ht="27" customHeight="1" x14ac:dyDescent="0.2">
      <c r="A7" s="2">
        <v>13</v>
      </c>
      <c r="B7" s="39">
        <v>4187.45</v>
      </c>
      <c r="C7" s="39">
        <v>4526.0200000000004</v>
      </c>
      <c r="D7" s="39">
        <v>4911.4399999999996</v>
      </c>
      <c r="E7" s="39">
        <v>5329.9</v>
      </c>
      <c r="F7" s="39">
        <v>5822.29</v>
      </c>
      <c r="G7" s="39">
        <v>6089.52</v>
      </c>
      <c r="H7" s="40">
        <v>0.51780000000000004</v>
      </c>
    </row>
    <row r="8" spans="1:8" ht="27" customHeight="1" x14ac:dyDescent="0.2">
      <c r="A8" s="2">
        <v>12</v>
      </c>
      <c r="B8" s="39">
        <v>3752.91</v>
      </c>
      <c r="C8" s="39">
        <v>4142.5</v>
      </c>
      <c r="D8" s="39">
        <v>4597.78</v>
      </c>
      <c r="E8" s="39">
        <v>5102.97</v>
      </c>
      <c r="F8" s="39">
        <v>5695.74</v>
      </c>
      <c r="G8" s="39">
        <v>5977</v>
      </c>
      <c r="H8" s="40">
        <v>0.70279999999999998</v>
      </c>
    </row>
    <row r="9" spans="1:8" ht="27" customHeight="1" x14ac:dyDescent="0.2">
      <c r="A9" s="2">
        <v>11</v>
      </c>
      <c r="B9" s="39">
        <v>3622.16</v>
      </c>
      <c r="C9" s="39">
        <v>3980.48</v>
      </c>
      <c r="D9" s="39">
        <v>4317.18</v>
      </c>
      <c r="E9" s="39">
        <v>4682.47</v>
      </c>
      <c r="F9" s="39">
        <v>5182.41</v>
      </c>
      <c r="G9" s="39">
        <v>5463.69</v>
      </c>
      <c r="H9" s="40">
        <v>0.70279999999999998</v>
      </c>
    </row>
    <row r="10" spans="1:8" ht="27" customHeight="1" x14ac:dyDescent="0.2">
      <c r="A10" s="2">
        <v>10</v>
      </c>
      <c r="B10" s="39">
        <v>3492.26</v>
      </c>
      <c r="C10" s="39">
        <v>3773.01</v>
      </c>
      <c r="D10" s="39">
        <v>4092.18</v>
      </c>
      <c r="E10" s="39">
        <v>4438.33</v>
      </c>
      <c r="F10" s="39">
        <v>4823.79</v>
      </c>
      <c r="G10" s="39">
        <v>4950.3599999999997</v>
      </c>
      <c r="H10" s="40">
        <v>0.70279999999999998</v>
      </c>
    </row>
    <row r="11" spans="1:8" ht="27" customHeight="1" x14ac:dyDescent="0.2">
      <c r="A11" s="2" t="s">
        <v>15</v>
      </c>
      <c r="B11" s="39">
        <v>3390.37</v>
      </c>
      <c r="C11" s="39">
        <v>3640.83</v>
      </c>
      <c r="D11" s="39">
        <v>3913.2</v>
      </c>
      <c r="E11" s="39">
        <v>4206.6899999999996</v>
      </c>
      <c r="F11" s="39">
        <v>4522.1899999999996</v>
      </c>
      <c r="G11" s="39">
        <v>4748.3599999999997</v>
      </c>
      <c r="H11" s="40">
        <v>0.70279999999999998</v>
      </c>
    </row>
    <row r="12" spans="1:8" ht="27" customHeight="1" x14ac:dyDescent="0.2">
      <c r="A12" s="2" t="s">
        <v>16</v>
      </c>
      <c r="B12" s="39">
        <v>3180.94</v>
      </c>
      <c r="C12" s="39">
        <v>3415.7</v>
      </c>
      <c r="D12" s="39">
        <v>3563</v>
      </c>
      <c r="E12" s="39">
        <v>3998.95</v>
      </c>
      <c r="F12" s="39">
        <v>4257.2700000000004</v>
      </c>
      <c r="G12" s="39">
        <v>4556.5</v>
      </c>
      <c r="H12" s="40">
        <v>0.70279999999999998</v>
      </c>
    </row>
    <row r="13" spans="1:8" ht="27" customHeight="1" x14ac:dyDescent="0.2">
      <c r="A13" s="2" t="s">
        <v>17</v>
      </c>
      <c r="B13" s="39">
        <v>3069.16</v>
      </c>
      <c r="C13" s="39">
        <v>3271.39</v>
      </c>
      <c r="D13" s="39">
        <v>3468.21</v>
      </c>
      <c r="E13" s="39">
        <v>3906.04</v>
      </c>
      <c r="F13" s="39">
        <v>4005.11</v>
      </c>
      <c r="G13" s="39">
        <v>4258.04</v>
      </c>
      <c r="H13" s="40">
        <v>0.70279999999999998</v>
      </c>
    </row>
    <row r="14" spans="1:8" ht="27" customHeight="1" x14ac:dyDescent="0.2">
      <c r="A14" s="2">
        <v>8</v>
      </c>
      <c r="B14" s="39">
        <v>2910.37</v>
      </c>
      <c r="C14" s="39">
        <v>3104.82</v>
      </c>
      <c r="D14" s="39">
        <v>3239.51</v>
      </c>
      <c r="E14" s="39">
        <v>3373.97</v>
      </c>
      <c r="F14" s="39">
        <v>3518.19</v>
      </c>
      <c r="G14" s="39">
        <v>3587.54</v>
      </c>
      <c r="H14" s="40">
        <v>0.84509999999999996</v>
      </c>
    </row>
    <row r="15" spans="1:8" ht="27" customHeight="1" x14ac:dyDescent="0.2">
      <c r="A15" s="2">
        <v>7</v>
      </c>
      <c r="B15" s="39">
        <v>2733.87</v>
      </c>
      <c r="C15" s="39">
        <v>2957.9</v>
      </c>
      <c r="D15" s="39">
        <v>3091.36</v>
      </c>
      <c r="E15" s="39">
        <v>3226.04</v>
      </c>
      <c r="F15" s="39">
        <v>3353.07</v>
      </c>
      <c r="G15" s="39">
        <v>3421.28</v>
      </c>
      <c r="H15" s="40">
        <v>0.84509999999999996</v>
      </c>
    </row>
    <row r="16" spans="1:8" ht="27" customHeight="1" x14ac:dyDescent="0.2">
      <c r="A16" s="2">
        <v>6</v>
      </c>
      <c r="B16" s="39">
        <v>2683.45</v>
      </c>
      <c r="C16" s="39">
        <v>2867.82</v>
      </c>
      <c r="D16" s="39">
        <v>2997.1</v>
      </c>
      <c r="E16" s="39">
        <v>3125.04</v>
      </c>
      <c r="F16" s="39">
        <v>3250.7</v>
      </c>
      <c r="G16" s="39">
        <v>3314.71</v>
      </c>
      <c r="H16" s="40">
        <v>0.84509999999999996</v>
      </c>
    </row>
    <row r="17" spans="1:10" ht="27" customHeight="1" x14ac:dyDescent="0.2">
      <c r="A17" s="2">
        <v>5</v>
      </c>
      <c r="B17" s="39">
        <v>2576.29</v>
      </c>
      <c r="C17" s="39">
        <v>2755.14</v>
      </c>
      <c r="D17" s="39">
        <v>2875.93</v>
      </c>
      <c r="E17" s="39">
        <v>3003.85</v>
      </c>
      <c r="F17" s="39">
        <v>3122.72</v>
      </c>
      <c r="G17" s="39">
        <v>3184.15</v>
      </c>
      <c r="H17" s="40">
        <v>0.84509999999999996</v>
      </c>
    </row>
    <row r="18" spans="1:10" ht="27" customHeight="1" x14ac:dyDescent="0.2">
      <c r="A18" s="2">
        <v>4</v>
      </c>
      <c r="B18" s="39">
        <v>2456.5100000000002</v>
      </c>
      <c r="C18" s="39">
        <v>2637.49</v>
      </c>
      <c r="D18" s="39">
        <v>2789.34</v>
      </c>
      <c r="E18" s="39">
        <v>2883.87</v>
      </c>
      <c r="F18" s="39">
        <v>2978.39</v>
      </c>
      <c r="G18" s="39">
        <v>3033.74</v>
      </c>
      <c r="H18" s="40">
        <v>0.84509999999999996</v>
      </c>
    </row>
    <row r="19" spans="1:10" ht="27" customHeight="1" x14ac:dyDescent="0.2">
      <c r="A19" s="2">
        <v>3</v>
      </c>
      <c r="B19" s="39">
        <v>2418.66</v>
      </c>
      <c r="C19" s="39">
        <v>2613.29</v>
      </c>
      <c r="D19" s="39">
        <v>2660.65</v>
      </c>
      <c r="E19" s="39">
        <v>2768.92</v>
      </c>
      <c r="F19" s="39">
        <v>2850.16</v>
      </c>
      <c r="G19" s="39">
        <v>2924.58</v>
      </c>
      <c r="H19" s="40">
        <v>0.84509999999999996</v>
      </c>
    </row>
    <row r="20" spans="1:10" ht="27" customHeight="1" x14ac:dyDescent="0.2">
      <c r="A20" s="2" t="s">
        <v>18</v>
      </c>
      <c r="B20" s="39">
        <v>2261.6</v>
      </c>
      <c r="C20" s="39">
        <v>2487.98</v>
      </c>
      <c r="D20" s="39">
        <v>2569.31</v>
      </c>
      <c r="E20" s="39">
        <v>2677.75</v>
      </c>
      <c r="F20" s="39">
        <v>2752.26</v>
      </c>
      <c r="G20" s="39">
        <v>2861.58</v>
      </c>
      <c r="H20" s="40">
        <v>0.84509999999999996</v>
      </c>
    </row>
    <row r="21" spans="1:10" ht="27" customHeight="1" x14ac:dyDescent="0.2">
      <c r="A21" s="2">
        <v>2</v>
      </c>
      <c r="B21" s="39">
        <v>2242.16</v>
      </c>
      <c r="C21" s="39">
        <v>2439.13</v>
      </c>
      <c r="D21" s="39">
        <v>2486.89</v>
      </c>
      <c r="E21" s="39">
        <v>2555.0500000000002</v>
      </c>
      <c r="F21" s="39">
        <v>2704.86</v>
      </c>
      <c r="G21" s="39">
        <v>2861.58</v>
      </c>
      <c r="H21" s="40">
        <v>0.84509999999999996</v>
      </c>
    </row>
    <row r="22" spans="1:10" ht="27" customHeight="1" x14ac:dyDescent="0.2">
      <c r="A22" s="2">
        <v>1</v>
      </c>
      <c r="B22" s="53"/>
      <c r="C22" s="39">
        <v>2015.52</v>
      </c>
      <c r="D22" s="39">
        <v>2048.86</v>
      </c>
      <c r="E22" s="39">
        <v>2090.5500000000002</v>
      </c>
      <c r="F22" s="39">
        <v>2129.42</v>
      </c>
      <c r="G22" s="39">
        <v>2229.4699999999998</v>
      </c>
      <c r="H22" s="40">
        <v>0.84509999999999996</v>
      </c>
      <c r="I22" s="48">
        <f>SUM(B5:G22)</f>
        <v>400455.04999999987</v>
      </c>
      <c r="J22" s="68"/>
    </row>
    <row r="23" spans="1:10" ht="27" customHeight="1" x14ac:dyDescent="0.2"/>
    <row r="24" spans="1:10" ht="27" customHeight="1" x14ac:dyDescent="0.2">
      <c r="A24" s="90" t="s">
        <v>168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5" t="s">
        <v>19</v>
      </c>
      <c r="E26" s="65" t="s">
        <v>20</v>
      </c>
      <c r="F26" s="65" t="s">
        <v>21</v>
      </c>
      <c r="G26" s="65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v>4025.78</v>
      </c>
      <c r="C28" s="43">
        <v>4133.45</v>
      </c>
      <c r="D28" s="43">
        <v>4666.83</v>
      </c>
      <c r="E28" s="43">
        <v>5066.83</v>
      </c>
      <c r="F28" s="43">
        <v>5666.85</v>
      </c>
      <c r="G28" s="43">
        <v>6033.52</v>
      </c>
      <c r="H28" s="41">
        <v>0.70279999999999998</v>
      </c>
    </row>
    <row r="29" spans="1:10" ht="27" customHeight="1" x14ac:dyDescent="0.2">
      <c r="A29" s="5" t="s">
        <v>24</v>
      </c>
      <c r="B29" s="43">
        <v>3696.23</v>
      </c>
      <c r="C29" s="43">
        <v>3966.79</v>
      </c>
      <c r="D29" s="43">
        <v>4400.13</v>
      </c>
      <c r="E29" s="43">
        <v>4666.83</v>
      </c>
      <c r="F29" s="43">
        <v>5200.16</v>
      </c>
      <c r="G29" s="43">
        <v>5513.51</v>
      </c>
      <c r="H29" s="41">
        <v>0.70279999999999998</v>
      </c>
    </row>
    <row r="30" spans="1:10" ht="27" customHeight="1" x14ac:dyDescent="0.2">
      <c r="A30" s="5" t="s">
        <v>25</v>
      </c>
      <c r="B30" s="43">
        <v>3616.47</v>
      </c>
      <c r="C30" s="43">
        <v>3880.13</v>
      </c>
      <c r="D30" s="43">
        <v>4173.46</v>
      </c>
      <c r="E30" s="43">
        <v>4533.47</v>
      </c>
      <c r="F30" s="43">
        <v>4933.4799999999996</v>
      </c>
      <c r="G30" s="43">
        <v>5173.5</v>
      </c>
      <c r="H30" s="41">
        <v>0.70279999999999998</v>
      </c>
    </row>
    <row r="31" spans="1:10" ht="27" customHeight="1" x14ac:dyDescent="0.2">
      <c r="A31" s="5" t="s">
        <v>26</v>
      </c>
      <c r="B31" s="66">
        <v>3661.65</v>
      </c>
      <c r="C31" s="66">
        <v>3913.42</v>
      </c>
      <c r="D31" s="66">
        <v>4180.1399999999994</v>
      </c>
      <c r="E31" s="66">
        <v>4486.8100000000004</v>
      </c>
      <c r="F31" s="66">
        <v>4980.16</v>
      </c>
      <c r="G31" s="66">
        <v>5193.4799999999996</v>
      </c>
      <c r="H31" s="41">
        <v>0.70279999999999998</v>
      </c>
    </row>
    <row r="32" spans="1:10" ht="27" customHeight="1" x14ac:dyDescent="0.2">
      <c r="A32" s="5" t="s">
        <v>27</v>
      </c>
      <c r="B32" s="66">
        <v>3626.47</v>
      </c>
      <c r="C32" s="66">
        <v>3875.15</v>
      </c>
      <c r="D32" s="66">
        <v>4171.5200000000004</v>
      </c>
      <c r="E32" s="66">
        <v>4472.99</v>
      </c>
      <c r="F32" s="66">
        <v>4806.3599999999997</v>
      </c>
      <c r="G32" s="66">
        <v>5039.6899999999996</v>
      </c>
      <c r="H32" s="41">
        <v>0.70279999999999998</v>
      </c>
    </row>
    <row r="33" spans="1:10" ht="27" customHeight="1" x14ac:dyDescent="0.2">
      <c r="A33" s="5" t="s">
        <v>28</v>
      </c>
      <c r="B33" s="66">
        <v>3541.11</v>
      </c>
      <c r="C33" s="66">
        <v>3783.41</v>
      </c>
      <c r="D33" s="66">
        <v>4113.46</v>
      </c>
      <c r="E33" s="66">
        <v>4380.1099999999997</v>
      </c>
      <c r="F33" s="66">
        <v>4713.47</v>
      </c>
      <c r="G33" s="66">
        <v>4880.1400000000003</v>
      </c>
      <c r="H33" s="41">
        <v>0.70279999999999998</v>
      </c>
    </row>
    <row r="34" spans="1:10" ht="27" customHeight="1" x14ac:dyDescent="0.2">
      <c r="A34" s="5" t="s">
        <v>29</v>
      </c>
      <c r="B34" s="66">
        <v>3531.74</v>
      </c>
      <c r="C34" s="66">
        <v>3773.37</v>
      </c>
      <c r="D34" s="66">
        <v>4089.61</v>
      </c>
      <c r="E34" s="66">
        <v>4369.6099999999997</v>
      </c>
      <c r="F34" s="66">
        <v>4716.3</v>
      </c>
      <c r="G34" s="66">
        <v>4862.97</v>
      </c>
      <c r="H34" s="41">
        <v>0.70279999999999998</v>
      </c>
    </row>
    <row r="35" spans="1:10" ht="27" customHeight="1" x14ac:dyDescent="0.2">
      <c r="A35" s="5" t="s">
        <v>30</v>
      </c>
      <c r="B35" s="66">
        <v>3484.79</v>
      </c>
      <c r="C35" s="66">
        <v>3722.98</v>
      </c>
      <c r="D35" s="66">
        <v>3890.32</v>
      </c>
      <c r="E35" s="66">
        <v>4317.01</v>
      </c>
      <c r="F35" s="66">
        <v>4650.3500000000004</v>
      </c>
      <c r="G35" s="66">
        <v>4850.3599999999997</v>
      </c>
      <c r="H35" s="41">
        <v>0.70279999999999998</v>
      </c>
    </row>
    <row r="36" spans="1:10" ht="27" customHeight="1" x14ac:dyDescent="0.2">
      <c r="A36" s="7" t="s">
        <v>31</v>
      </c>
      <c r="B36" s="66">
        <v>3372.17</v>
      </c>
      <c r="C36" s="66">
        <v>3605.77</v>
      </c>
      <c r="D36" s="66">
        <v>3771.71</v>
      </c>
      <c r="E36" s="66">
        <v>4196.8</v>
      </c>
      <c r="F36" s="66">
        <v>4530.13</v>
      </c>
      <c r="G36" s="66">
        <v>4730.1400000000003</v>
      </c>
      <c r="H36" s="41">
        <v>0.70279999999999998</v>
      </c>
    </row>
    <row r="37" spans="1:10" ht="27" customHeight="1" x14ac:dyDescent="0.2">
      <c r="A37" s="42" t="s">
        <v>32</v>
      </c>
      <c r="B37" s="66">
        <v>3151.3</v>
      </c>
      <c r="C37" s="66">
        <v>3458.24</v>
      </c>
      <c r="D37" s="66">
        <v>3611.71</v>
      </c>
      <c r="E37" s="66">
        <v>4070.29</v>
      </c>
      <c r="F37" s="66">
        <v>4444.28</v>
      </c>
      <c r="G37" s="66">
        <v>4751.4799999999996</v>
      </c>
      <c r="H37" s="41">
        <v>0.70279999999999998</v>
      </c>
    </row>
    <row r="38" spans="1:10" ht="27" customHeight="1" x14ac:dyDescent="0.2">
      <c r="A38" s="7" t="s">
        <v>33</v>
      </c>
      <c r="B38" s="66">
        <v>3125.63</v>
      </c>
      <c r="C38" s="66">
        <v>3341.18</v>
      </c>
      <c r="D38" s="66">
        <v>3593.08</v>
      </c>
      <c r="E38" s="66">
        <v>3961.49</v>
      </c>
      <c r="F38" s="66">
        <v>4309.82</v>
      </c>
      <c r="G38" s="66">
        <v>4576.8599999999997</v>
      </c>
      <c r="H38" s="41">
        <v>0.84509999999999996</v>
      </c>
    </row>
    <row r="39" spans="1:10" ht="27" customHeight="1" x14ac:dyDescent="0.2">
      <c r="A39" s="7" t="s">
        <v>34</v>
      </c>
      <c r="B39" s="66">
        <v>3125.63</v>
      </c>
      <c r="C39" s="66">
        <v>3341.18</v>
      </c>
      <c r="D39" s="66">
        <v>3593.08</v>
      </c>
      <c r="E39" s="66">
        <v>3961.49</v>
      </c>
      <c r="F39" s="66">
        <v>4309.82</v>
      </c>
      <c r="G39" s="66">
        <v>4576.8599999999997</v>
      </c>
      <c r="H39" s="41">
        <v>0.84509999999999996</v>
      </c>
    </row>
    <row r="40" spans="1:10" ht="27" customHeight="1" x14ac:dyDescent="0.2">
      <c r="A40" s="5" t="s">
        <v>35</v>
      </c>
      <c r="B40" s="66">
        <v>3061.61</v>
      </c>
      <c r="C40" s="66">
        <v>3272.47</v>
      </c>
      <c r="D40" s="66">
        <v>3490.03</v>
      </c>
      <c r="E40" s="66">
        <v>3696.15</v>
      </c>
      <c r="F40" s="66">
        <v>3897.64</v>
      </c>
      <c r="G40" s="66">
        <v>4109.5200000000004</v>
      </c>
      <c r="H40" s="41">
        <v>0.84509999999999996</v>
      </c>
    </row>
    <row r="41" spans="1:10" ht="27" customHeight="1" x14ac:dyDescent="0.2">
      <c r="A41" s="5" t="s">
        <v>36</v>
      </c>
      <c r="B41" s="66">
        <v>2985.54</v>
      </c>
      <c r="C41" s="66">
        <v>3190.84</v>
      </c>
      <c r="D41" s="66">
        <v>3395.12</v>
      </c>
      <c r="E41" s="66">
        <v>3599.36</v>
      </c>
      <c r="F41" s="66">
        <v>3752.58</v>
      </c>
      <c r="G41" s="66">
        <v>3983.46</v>
      </c>
      <c r="H41" s="41">
        <v>0.84509999999999996</v>
      </c>
    </row>
    <row r="42" spans="1:10" ht="27" customHeight="1" x14ac:dyDescent="0.2">
      <c r="A42" s="5" t="s">
        <v>37</v>
      </c>
      <c r="B42" s="66">
        <v>2860.63</v>
      </c>
      <c r="C42" s="66">
        <v>3056.79</v>
      </c>
      <c r="D42" s="66">
        <v>3235.53</v>
      </c>
      <c r="E42" s="66">
        <v>3356.82</v>
      </c>
      <c r="F42" s="66">
        <v>3471.72</v>
      </c>
      <c r="G42" s="66">
        <v>3650.72</v>
      </c>
      <c r="H42" s="41">
        <v>0.84509999999999996</v>
      </c>
    </row>
    <row r="43" spans="1:10" ht="27" customHeight="1" x14ac:dyDescent="0.2">
      <c r="A43" s="5" t="s">
        <v>38</v>
      </c>
      <c r="B43" s="66">
        <v>2702.41</v>
      </c>
      <c r="C43" s="66">
        <v>2886.99</v>
      </c>
      <c r="D43" s="66">
        <v>3058.7</v>
      </c>
      <c r="E43" s="66">
        <v>3216.37</v>
      </c>
      <c r="F43" s="66">
        <v>3288.51</v>
      </c>
      <c r="G43" s="66">
        <v>3374.68</v>
      </c>
      <c r="H43" s="41">
        <v>0.84509999999999996</v>
      </c>
    </row>
    <row r="44" spans="1:10" ht="27" customHeight="1" x14ac:dyDescent="0.2">
      <c r="A44" s="5" t="s">
        <v>39</v>
      </c>
      <c r="B44" s="66">
        <v>2507.38</v>
      </c>
      <c r="C44" s="66">
        <v>2620.44</v>
      </c>
      <c r="D44" s="66">
        <v>2704.07</v>
      </c>
      <c r="E44" s="66">
        <v>2794.88</v>
      </c>
      <c r="F44" s="66">
        <v>2897</v>
      </c>
      <c r="G44" s="66">
        <v>2999.15</v>
      </c>
      <c r="H44" s="41">
        <v>0.84509999999999996</v>
      </c>
      <c r="I44" s="34">
        <f>SUM(B28:G44)</f>
        <v>402053.61999999994</v>
      </c>
      <c r="J44" s="68"/>
    </row>
    <row r="45" spans="1:10" ht="27" customHeight="1" x14ac:dyDescent="0.2">
      <c r="A45" s="87" t="s">
        <v>160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10" ht="27" customHeight="1" x14ac:dyDescent="0.2">
      <c r="A49" s="2">
        <v>15</v>
      </c>
      <c r="B49" s="8">
        <f t="shared" ref="B49:G49" si="0">(B5*12)+(B5*12*0.02)+(B5*$H5)</f>
        <v>64006.648068000002</v>
      </c>
      <c r="C49" s="8">
        <f t="shared" si="0"/>
        <v>68359.099115999998</v>
      </c>
      <c r="D49" s="8">
        <f t="shared" si="0"/>
        <v>73214.079905999999</v>
      </c>
      <c r="E49" s="8">
        <f t="shared" si="0"/>
        <v>79841.884583999999</v>
      </c>
      <c r="F49" s="8">
        <f t="shared" si="0"/>
        <v>86659.652904000002</v>
      </c>
      <c r="G49" s="8">
        <f t="shared" si="0"/>
        <v>91145.295383999997</v>
      </c>
      <c r="H49" s="36">
        <v>0.51780000000000004</v>
      </c>
    </row>
    <row r="50" spans="1:10" ht="27" customHeight="1" x14ac:dyDescent="0.2">
      <c r="A50" s="2">
        <v>14</v>
      </c>
      <c r="B50" s="4">
        <f t="shared" ref="B50:G65" si="1">(B6*12)+(B6*12*0.02)+(B6*$H6)</f>
        <v>57958.430243999988</v>
      </c>
      <c r="C50" s="8">
        <f t="shared" si="1"/>
        <v>61899.569819999997</v>
      </c>
      <c r="D50" s="8">
        <f t="shared" si="1"/>
        <v>67046.449074000004</v>
      </c>
      <c r="E50" s="8">
        <f t="shared" si="1"/>
        <v>72757.860977999997</v>
      </c>
      <c r="F50" s="8">
        <f t="shared" si="1"/>
        <v>79124.513489999998</v>
      </c>
      <c r="G50" s="8">
        <f t="shared" si="1"/>
        <v>83695.122918000008</v>
      </c>
      <c r="H50" s="36">
        <v>0.51780000000000004</v>
      </c>
      <c r="I50" s="48"/>
    </row>
    <row r="51" spans="1:10" ht="27" customHeight="1" x14ac:dyDescent="0.2">
      <c r="A51" s="2">
        <v>13</v>
      </c>
      <c r="B51" s="4">
        <f t="shared" si="1"/>
        <v>53422.649609999993</v>
      </c>
      <c r="C51" s="4">
        <f t="shared" si="1"/>
        <v>57742.057956000004</v>
      </c>
      <c r="D51" s="8">
        <f t="shared" si="1"/>
        <v>62659.169232</v>
      </c>
      <c r="E51" s="8">
        <f t="shared" si="1"/>
        <v>67997.798219999997</v>
      </c>
      <c r="F51" s="8">
        <f t="shared" si="1"/>
        <v>74279.611361999996</v>
      </c>
      <c r="G51" s="8">
        <f t="shared" si="1"/>
        <v>77688.878256000011</v>
      </c>
      <c r="H51" s="36">
        <v>0.51780000000000004</v>
      </c>
      <c r="I51" s="48"/>
      <c r="J51" s="34"/>
    </row>
    <row r="52" spans="1:10" ht="27" customHeight="1" x14ac:dyDescent="0.2">
      <c r="A52" s="49">
        <v>12</v>
      </c>
      <c r="B52" s="4">
        <f t="shared" si="1"/>
        <v>48573.163547999997</v>
      </c>
      <c r="C52" s="4">
        <f t="shared" si="1"/>
        <v>53615.548999999999</v>
      </c>
      <c r="D52" s="4">
        <f t="shared" si="1"/>
        <v>59508.146983999999</v>
      </c>
      <c r="E52" s="8">
        <f t="shared" si="1"/>
        <v>66046.720115999997</v>
      </c>
      <c r="F52" s="8">
        <f t="shared" si="1"/>
        <v>73718.823671999999</v>
      </c>
      <c r="G52" s="8">
        <f t="shared" si="1"/>
        <v>77359.11559999999</v>
      </c>
      <c r="H52" s="36">
        <v>0.70279999999999998</v>
      </c>
    </row>
    <row r="53" spans="1:10" ht="27" customHeight="1" x14ac:dyDescent="0.2">
      <c r="A53" s="2">
        <v>11</v>
      </c>
      <c r="B53" s="4">
        <f t="shared" si="1"/>
        <v>46880.892447999991</v>
      </c>
      <c r="C53" s="4">
        <f t="shared" si="1"/>
        <v>51518.556543999999</v>
      </c>
      <c r="D53" s="4">
        <f t="shared" si="1"/>
        <v>55876.397304000006</v>
      </c>
      <c r="E53" s="8">
        <f t="shared" si="1"/>
        <v>60604.272715999999</v>
      </c>
      <c r="F53" s="8">
        <f t="shared" si="1"/>
        <v>67074.896148</v>
      </c>
      <c r="G53" s="8">
        <f t="shared" si="1"/>
        <v>70715.446932000006</v>
      </c>
      <c r="H53" s="36">
        <v>0.70279999999999998</v>
      </c>
    </row>
    <row r="54" spans="1:10" ht="27" customHeight="1" x14ac:dyDescent="0.2">
      <c r="A54" s="2">
        <v>10</v>
      </c>
      <c r="B54" s="4">
        <f t="shared" si="1"/>
        <v>45199.622728000002</v>
      </c>
      <c r="C54" s="4">
        <f t="shared" si="1"/>
        <v>48833.313828000006</v>
      </c>
      <c r="D54" s="4">
        <f t="shared" si="1"/>
        <v>52964.267304000001</v>
      </c>
      <c r="E54" s="4">
        <f t="shared" si="1"/>
        <v>57444.417524000004</v>
      </c>
      <c r="F54" s="8">
        <f t="shared" si="1"/>
        <v>62433.349212000001</v>
      </c>
      <c r="G54" s="8">
        <f t="shared" si="1"/>
        <v>64071.519407999993</v>
      </c>
      <c r="H54" s="36">
        <v>0.70279999999999998</v>
      </c>
    </row>
    <row r="55" spans="1:10" ht="27" customHeight="1" x14ac:dyDescent="0.2">
      <c r="A55" s="2" t="s">
        <v>15</v>
      </c>
      <c r="B55" s="4">
        <f t="shared" si="1"/>
        <v>43880.880836000004</v>
      </c>
      <c r="C55" s="4">
        <f t="shared" si="1"/>
        <v>47122.534524000002</v>
      </c>
      <c r="D55" s="4">
        <f t="shared" si="1"/>
        <v>50647.764959999993</v>
      </c>
      <c r="E55" s="4">
        <f t="shared" si="1"/>
        <v>54446.347332000005</v>
      </c>
      <c r="F55" s="4">
        <f t="shared" si="1"/>
        <v>58529.800731999996</v>
      </c>
      <c r="G55" s="8">
        <f t="shared" si="1"/>
        <v>61457.073807999986</v>
      </c>
      <c r="H55" s="36">
        <v>0.70279999999999998</v>
      </c>
    </row>
    <row r="56" spans="1:10" ht="27" customHeight="1" x14ac:dyDescent="0.2">
      <c r="A56" s="2" t="s">
        <v>16</v>
      </c>
      <c r="B56" s="4">
        <f t="shared" si="1"/>
        <v>41170.270232000003</v>
      </c>
      <c r="C56" s="4">
        <f t="shared" si="1"/>
        <v>44208.721959999988</v>
      </c>
      <c r="D56" s="4">
        <f t="shared" si="1"/>
        <v>46115.196400000001</v>
      </c>
      <c r="E56" s="4">
        <f t="shared" si="1"/>
        <v>51757.610059999992</v>
      </c>
      <c r="F56" s="4">
        <f t="shared" si="1"/>
        <v>55100.994156000008</v>
      </c>
      <c r="G56" s="4">
        <f t="shared" si="1"/>
        <v>58973.868199999997</v>
      </c>
      <c r="H56" s="36">
        <v>0.70279999999999998</v>
      </c>
      <c r="J56" s="34"/>
    </row>
    <row r="57" spans="1:10" ht="27" customHeight="1" x14ac:dyDescent="0.2">
      <c r="A57" s="49" t="s">
        <v>158</v>
      </c>
      <c r="B57" s="4">
        <f t="shared" si="1"/>
        <v>39723.524047999999</v>
      </c>
      <c r="C57" s="4">
        <f t="shared" si="1"/>
        <v>42340.946492000003</v>
      </c>
      <c r="D57" s="4">
        <f t="shared" si="1"/>
        <v>44888.348388000006</v>
      </c>
      <c r="E57" s="4">
        <f t="shared" si="1"/>
        <v>50555.094511999996</v>
      </c>
      <c r="F57" s="4">
        <f t="shared" si="1"/>
        <v>51837.337707999999</v>
      </c>
      <c r="G57" s="4">
        <f t="shared" si="1"/>
        <v>55110.960112000001</v>
      </c>
      <c r="H57" s="36">
        <v>0.70279999999999998</v>
      </c>
      <c r="I57" s="48"/>
    </row>
    <row r="58" spans="1:10" ht="27" customHeight="1" x14ac:dyDescent="0.2">
      <c r="A58" s="2">
        <v>8</v>
      </c>
      <c r="B58" s="4">
        <f t="shared" si="1"/>
        <v>38082.482487000001</v>
      </c>
      <c r="C58" s="4">
        <f t="shared" si="1"/>
        <v>40626.880182000001</v>
      </c>
      <c r="D58" s="4">
        <f t="shared" si="1"/>
        <v>42389.312301000005</v>
      </c>
      <c r="E58" s="4">
        <f t="shared" si="1"/>
        <v>44148.734847</v>
      </c>
      <c r="F58" s="4">
        <f t="shared" si="1"/>
        <v>46035.867968999999</v>
      </c>
      <c r="G58" s="4">
        <f t="shared" si="1"/>
        <v>46943.319653999992</v>
      </c>
      <c r="H58" s="40">
        <v>0.84509999999999996</v>
      </c>
    </row>
    <row r="59" spans="1:10" ht="27" customHeight="1" x14ac:dyDescent="0.2">
      <c r="A59" s="2">
        <v>7</v>
      </c>
      <c r="B59" s="4">
        <f t="shared" si="1"/>
        <v>35772.962337000004</v>
      </c>
      <c r="C59" s="4">
        <f t="shared" si="1"/>
        <v>38704.417290000005</v>
      </c>
      <c r="D59" s="4">
        <f t="shared" si="1"/>
        <v>40450.754735999995</v>
      </c>
      <c r="E59" s="4">
        <f t="shared" si="1"/>
        <v>42213.056003999998</v>
      </c>
      <c r="F59" s="4">
        <f t="shared" si="1"/>
        <v>43875.256257000001</v>
      </c>
      <c r="G59" s="4">
        <f t="shared" si="1"/>
        <v>44767.790928000002</v>
      </c>
      <c r="H59" s="40">
        <v>0.84509999999999996</v>
      </c>
    </row>
    <row r="60" spans="1:10" ht="27" customHeight="1" x14ac:dyDescent="0.2">
      <c r="A60" s="2">
        <v>6</v>
      </c>
      <c r="B60" s="4">
        <f t="shared" si="1"/>
        <v>35113.211595000001</v>
      </c>
      <c r="C60" s="4">
        <f t="shared" si="1"/>
        <v>37525.711482000006</v>
      </c>
      <c r="D60" s="4">
        <f t="shared" si="1"/>
        <v>39217.353209999994</v>
      </c>
      <c r="E60" s="4">
        <f t="shared" si="1"/>
        <v>40891.460903999992</v>
      </c>
      <c r="F60" s="4">
        <f t="shared" si="1"/>
        <v>42535.734569999993</v>
      </c>
      <c r="G60" s="4">
        <f t="shared" si="1"/>
        <v>43373.31182100001</v>
      </c>
      <c r="H60" s="40">
        <v>0.84509999999999996</v>
      </c>
    </row>
    <row r="61" spans="1:10" ht="27" customHeight="1" x14ac:dyDescent="0.2">
      <c r="A61" s="2">
        <v>5</v>
      </c>
      <c r="B61" s="4">
        <f t="shared" si="1"/>
        <v>33711.012279000002</v>
      </c>
      <c r="C61" s="4">
        <f t="shared" si="1"/>
        <v>36051.282414000001</v>
      </c>
      <c r="D61" s="4">
        <f t="shared" si="1"/>
        <v>37631.831642999998</v>
      </c>
      <c r="E61" s="4">
        <f t="shared" si="1"/>
        <v>39305.677634999993</v>
      </c>
      <c r="F61" s="4">
        <f t="shared" si="1"/>
        <v>40861.103471999995</v>
      </c>
      <c r="G61" s="4">
        <f t="shared" si="1"/>
        <v>41664.921165000007</v>
      </c>
      <c r="H61" s="40">
        <v>0.84509999999999996</v>
      </c>
    </row>
    <row r="62" spans="1:10" ht="27" customHeight="1" x14ac:dyDescent="0.2">
      <c r="A62" s="2">
        <v>4</v>
      </c>
      <c r="B62" s="4">
        <f t="shared" si="1"/>
        <v>32143.679001</v>
      </c>
      <c r="C62" s="4">
        <f t="shared" si="1"/>
        <v>34511.820398999997</v>
      </c>
      <c r="D62" s="4">
        <f t="shared" si="1"/>
        <v>36498.792834</v>
      </c>
      <c r="E62" s="4">
        <f t="shared" si="1"/>
        <v>37735.727337000004</v>
      </c>
      <c r="F62" s="4">
        <f t="shared" si="1"/>
        <v>38972.530988999999</v>
      </c>
      <c r="G62" s="4">
        <f t="shared" si="1"/>
        <v>39696.791273999996</v>
      </c>
      <c r="H62" s="40">
        <v>0.84509999999999996</v>
      </c>
    </row>
    <row r="63" spans="1:10" ht="27" customHeight="1" x14ac:dyDescent="0.2">
      <c r="A63" s="2">
        <v>3</v>
      </c>
      <c r="B63" s="4">
        <f t="shared" si="1"/>
        <v>31648.407965999999</v>
      </c>
      <c r="C63" s="4">
        <f t="shared" si="1"/>
        <v>34195.160979</v>
      </c>
      <c r="D63" s="4">
        <f t="shared" si="1"/>
        <v>34814.871315000004</v>
      </c>
      <c r="E63" s="4">
        <f t="shared" si="1"/>
        <v>36231.595092000003</v>
      </c>
      <c r="F63" s="4">
        <f t="shared" si="1"/>
        <v>37294.628615999995</v>
      </c>
      <c r="G63" s="4">
        <f t="shared" si="1"/>
        <v>38268.421757999997</v>
      </c>
      <c r="H63" s="40">
        <v>0.84509999999999996</v>
      </c>
    </row>
    <row r="64" spans="1:10" ht="27" customHeight="1" x14ac:dyDescent="0.2">
      <c r="A64" s="2" t="s">
        <v>18</v>
      </c>
      <c r="B64" s="4">
        <f t="shared" si="1"/>
        <v>29593.262159999998</v>
      </c>
      <c r="C64" s="4">
        <f t="shared" si="1"/>
        <v>32555.467098000001</v>
      </c>
      <c r="D64" s="4">
        <f t="shared" si="1"/>
        <v>33619.678281</v>
      </c>
      <c r="E64" s="4">
        <f t="shared" si="1"/>
        <v>35038.626525</v>
      </c>
      <c r="F64" s="4">
        <f t="shared" si="1"/>
        <v>36013.597326000003</v>
      </c>
      <c r="G64" s="4">
        <f t="shared" si="1"/>
        <v>37444.060457999993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29338.887815999999</v>
      </c>
      <c r="C65" s="4">
        <f t="shared" si="1"/>
        <v>31916.259963000004</v>
      </c>
      <c r="D65" s="4">
        <f t="shared" si="1"/>
        <v>32541.204339</v>
      </c>
      <c r="E65" s="4">
        <f t="shared" si="1"/>
        <v>33433.084755000003</v>
      </c>
      <c r="F65" s="4">
        <f t="shared" si="1"/>
        <v>35393.363585999999</v>
      </c>
      <c r="G65" s="4">
        <f t="shared" si="1"/>
        <v>37444.060457999993</v>
      </c>
      <c r="H65" s="40">
        <v>0.84509999999999996</v>
      </c>
      <c r="I65" s="48"/>
    </row>
    <row r="66" spans="1:10" ht="27" customHeight="1" x14ac:dyDescent="0.2">
      <c r="A66" s="2">
        <v>1</v>
      </c>
      <c r="B66" s="4">
        <f t="shared" ref="B66:G66" si="2">(B22*12)+(B22*12*0.02)+(B22*$H22)</f>
        <v>0</v>
      </c>
      <c r="C66" s="4">
        <f t="shared" si="2"/>
        <v>26373.280751999999</v>
      </c>
      <c r="D66" s="4">
        <f t="shared" si="2"/>
        <v>26809.537985999999</v>
      </c>
      <c r="E66" s="4">
        <f t="shared" si="2"/>
        <v>27355.055805000004</v>
      </c>
      <c r="F66" s="4">
        <f t="shared" si="2"/>
        <v>27863.673642000002</v>
      </c>
      <c r="G66" s="4">
        <f t="shared" si="2"/>
        <v>29172.837897000001</v>
      </c>
      <c r="H66" s="40">
        <v>0.84509999999999996</v>
      </c>
      <c r="I66" s="48">
        <f>SUM(B49:G66)</f>
        <v>5185616.3301869985</v>
      </c>
      <c r="J66" s="68"/>
    </row>
    <row r="67" spans="1:10" ht="27" customHeight="1" x14ac:dyDescent="0.2"/>
    <row r="68" spans="1:10" ht="27" customHeight="1" x14ac:dyDescent="0.2">
      <c r="A68" s="87" t="s">
        <v>169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5" t="s">
        <v>19</v>
      </c>
      <c r="E70" s="65" t="s">
        <v>20</v>
      </c>
      <c r="F70" s="37" t="s">
        <v>148</v>
      </c>
      <c r="G70" s="65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9">
        <f t="shared" ref="B72:G72" si="3">(B28*12)+(B28*12*0.02)+(B28*$H28)</f>
        <v>52104.865384000004</v>
      </c>
      <c r="C72" s="9">
        <f t="shared" si="3"/>
        <v>53498.416659999995</v>
      </c>
      <c r="D72" s="80">
        <f t="shared" si="3"/>
        <v>60401.847323999995</v>
      </c>
      <c r="E72" s="80">
        <f t="shared" si="3"/>
        <v>65578.967323999997</v>
      </c>
      <c r="F72" s="80">
        <f t="shared" si="3"/>
        <v>73344.906180000005</v>
      </c>
      <c r="G72" s="80">
        <f t="shared" si="3"/>
        <v>78090.642656000011</v>
      </c>
      <c r="H72" s="6">
        <v>0.70279999999999998</v>
      </c>
    </row>
    <row r="73" spans="1:10" ht="27" customHeight="1" x14ac:dyDescent="0.2">
      <c r="A73" s="5" t="s">
        <v>24</v>
      </c>
      <c r="B73" s="9">
        <f t="shared" ref="B73:G88" si="4">(B29*12)+(B29*12*0.02)+(B29*$H29)</f>
        <v>47839.565644000002</v>
      </c>
      <c r="C73" s="9">
        <f t="shared" si="4"/>
        <v>51341.369611999995</v>
      </c>
      <c r="D73" s="9">
        <f t="shared" si="4"/>
        <v>56950.002563999995</v>
      </c>
      <c r="E73" s="81">
        <f t="shared" si="4"/>
        <v>60401.847323999995</v>
      </c>
      <c r="F73" s="80">
        <f t="shared" si="4"/>
        <v>67304.630848000001</v>
      </c>
      <c r="G73" s="80">
        <f t="shared" si="4"/>
        <v>71360.257228000002</v>
      </c>
      <c r="H73" s="6">
        <v>0.70279999999999998</v>
      </c>
    </row>
    <row r="74" spans="1:10" ht="27" customHeight="1" x14ac:dyDescent="0.2">
      <c r="A74" s="5" t="s">
        <v>25</v>
      </c>
      <c r="B74" s="9">
        <f t="shared" si="4"/>
        <v>46807.247916</v>
      </c>
      <c r="C74" s="9">
        <f t="shared" si="4"/>
        <v>50219.746564000001</v>
      </c>
      <c r="D74" s="9">
        <f t="shared" si="4"/>
        <v>54016.258088000002</v>
      </c>
      <c r="E74" s="9">
        <f t="shared" si="4"/>
        <v>58675.795515999998</v>
      </c>
      <c r="F74" s="80">
        <f t="shared" si="4"/>
        <v>63853.044943999994</v>
      </c>
      <c r="G74" s="80">
        <f t="shared" si="4"/>
        <v>66959.575800000006</v>
      </c>
      <c r="H74" s="6">
        <v>0.70279999999999998</v>
      </c>
    </row>
    <row r="75" spans="1:10" ht="27" customHeight="1" x14ac:dyDescent="0.2">
      <c r="A75" s="5" t="s">
        <v>26</v>
      </c>
      <c r="B75" s="9">
        <f t="shared" si="4"/>
        <v>47392.003620000003</v>
      </c>
      <c r="C75" s="9">
        <f t="shared" si="4"/>
        <v>50650.612376000005</v>
      </c>
      <c r="D75" s="9">
        <f t="shared" si="4"/>
        <v>54102.71599199999</v>
      </c>
      <c r="E75" s="9">
        <f t="shared" si="4"/>
        <v>58071.884468000004</v>
      </c>
      <c r="F75" s="80">
        <f t="shared" si="4"/>
        <v>64457.214848000003</v>
      </c>
      <c r="G75" s="80">
        <f t="shared" si="4"/>
        <v>67218.172943999991</v>
      </c>
      <c r="H75" s="6">
        <v>0.70279999999999998</v>
      </c>
    </row>
    <row r="76" spans="1:10" ht="27" customHeight="1" x14ac:dyDescent="0.2">
      <c r="A76" s="5" t="s">
        <v>27</v>
      </c>
      <c r="B76" s="9">
        <f t="shared" si="4"/>
        <v>46936.675916</v>
      </c>
      <c r="C76" s="9">
        <f t="shared" si="4"/>
        <v>50155.291420000001</v>
      </c>
      <c r="D76" s="9">
        <f t="shared" si="4"/>
        <v>53991.149056000002</v>
      </c>
      <c r="E76" s="9">
        <f t="shared" si="4"/>
        <v>57893.014971999997</v>
      </c>
      <c r="F76" s="80">
        <f t="shared" si="4"/>
        <v>62207.756207999992</v>
      </c>
      <c r="G76" s="80">
        <f t="shared" si="4"/>
        <v>65227.699732000001</v>
      </c>
      <c r="H76" s="6">
        <v>0.70279999999999998</v>
      </c>
    </row>
    <row r="77" spans="1:10" ht="27" customHeight="1" x14ac:dyDescent="0.2">
      <c r="A77" s="5" t="s">
        <v>28</v>
      </c>
      <c r="B77" s="9">
        <f t="shared" si="4"/>
        <v>45831.878508000002</v>
      </c>
      <c r="C77" s="9">
        <f t="shared" si="4"/>
        <v>48967.918947999999</v>
      </c>
      <c r="D77" s="9">
        <f t="shared" si="4"/>
        <v>53239.690088000003</v>
      </c>
      <c r="E77" s="9">
        <f t="shared" si="4"/>
        <v>56690.887707999995</v>
      </c>
      <c r="F77" s="80">
        <f t="shared" si="4"/>
        <v>61005.499515999996</v>
      </c>
      <c r="G77" s="80">
        <f t="shared" si="4"/>
        <v>63162.675992000004</v>
      </c>
      <c r="H77" s="6">
        <v>0.70279999999999998</v>
      </c>
    </row>
    <row r="78" spans="1:10" ht="27" customHeight="1" x14ac:dyDescent="0.2">
      <c r="A78" s="5" t="s">
        <v>29</v>
      </c>
      <c r="B78" s="9">
        <f t="shared" si="4"/>
        <v>45710.604471999992</v>
      </c>
      <c r="C78" s="9">
        <f t="shared" si="4"/>
        <v>48837.973236000005</v>
      </c>
      <c r="D78" s="9">
        <f t="shared" si="4"/>
        <v>52931.004307999996</v>
      </c>
      <c r="E78" s="9">
        <f t="shared" si="4"/>
        <v>56554.988307999993</v>
      </c>
      <c r="F78" s="80">
        <f t="shared" si="4"/>
        <v>61042.127640000006</v>
      </c>
      <c r="G78" s="80">
        <f t="shared" si="4"/>
        <v>62940.448116</v>
      </c>
      <c r="H78" s="6">
        <v>0.70279999999999998</v>
      </c>
    </row>
    <row r="79" spans="1:10" ht="27" customHeight="1" x14ac:dyDescent="0.2">
      <c r="A79" s="5" t="s">
        <v>30</v>
      </c>
      <c r="B79" s="9">
        <f t="shared" si="4"/>
        <v>45102.940011999999</v>
      </c>
      <c r="C79" s="9">
        <f t="shared" si="4"/>
        <v>48185.785544000006</v>
      </c>
      <c r="D79" s="9">
        <f t="shared" si="4"/>
        <v>50351.633696000004</v>
      </c>
      <c r="E79" s="9">
        <f t="shared" si="4"/>
        <v>55874.197028000002</v>
      </c>
      <c r="F79" s="80">
        <f t="shared" si="4"/>
        <v>60188.549980000011</v>
      </c>
      <c r="G79" s="80">
        <f t="shared" si="4"/>
        <v>62777.239407999994</v>
      </c>
      <c r="H79" s="6">
        <v>0.70279999999999998</v>
      </c>
    </row>
    <row r="80" spans="1:10" ht="27" customHeight="1" x14ac:dyDescent="0.2">
      <c r="A80" s="7" t="s">
        <v>31</v>
      </c>
      <c r="B80" s="9">
        <f t="shared" si="4"/>
        <v>43645.321876000002</v>
      </c>
      <c r="C80" s="9">
        <f t="shared" si="4"/>
        <v>46668.759955999994</v>
      </c>
      <c r="D80" s="9">
        <f t="shared" si="4"/>
        <v>48816.48818800001</v>
      </c>
      <c r="E80" s="9">
        <f t="shared" si="4"/>
        <v>54318.343040000007</v>
      </c>
      <c r="F80" s="9">
        <f t="shared" si="4"/>
        <v>58632.566564000001</v>
      </c>
      <c r="G80" s="80">
        <f t="shared" si="4"/>
        <v>61221.255992000006</v>
      </c>
      <c r="H80" s="6">
        <v>0.70279999999999998</v>
      </c>
    </row>
    <row r="81" spans="1:10" ht="27" customHeight="1" x14ac:dyDescent="0.2">
      <c r="A81" s="7" t="s">
        <v>32</v>
      </c>
      <c r="B81" s="9">
        <f t="shared" si="4"/>
        <v>40786.645640000002</v>
      </c>
      <c r="C81" s="9">
        <f t="shared" si="4"/>
        <v>44759.308671999999</v>
      </c>
      <c r="D81" s="9">
        <f t="shared" si="4"/>
        <v>46745.640188000005</v>
      </c>
      <c r="E81" s="9">
        <f t="shared" si="4"/>
        <v>52680.949411999994</v>
      </c>
      <c r="F81" s="9">
        <f t="shared" si="4"/>
        <v>57521.427184</v>
      </c>
      <c r="G81" s="80">
        <f t="shared" si="4"/>
        <v>61497.455343999995</v>
      </c>
      <c r="H81" s="6">
        <v>0.70279999999999998</v>
      </c>
    </row>
    <row r="82" spans="1:10" ht="27" customHeight="1" x14ac:dyDescent="0.2">
      <c r="A82" s="7" t="s">
        <v>33</v>
      </c>
      <c r="B82" s="9">
        <f t="shared" si="4"/>
        <v>40899.181112999999</v>
      </c>
      <c r="C82" s="9">
        <f t="shared" si="4"/>
        <v>43719.674417999995</v>
      </c>
      <c r="D82" s="9">
        <f t="shared" si="4"/>
        <v>47015.811108000002</v>
      </c>
      <c r="E82" s="9">
        <f t="shared" si="4"/>
        <v>51836.492798999992</v>
      </c>
      <c r="F82" s="9">
        <f t="shared" si="4"/>
        <v>56394.425682000001</v>
      </c>
      <c r="G82" s="80">
        <f t="shared" si="4"/>
        <v>59888.670785999995</v>
      </c>
      <c r="H82" s="41">
        <v>0.84509999999999996</v>
      </c>
    </row>
    <row r="83" spans="1:10" ht="27" customHeight="1" x14ac:dyDescent="0.2">
      <c r="A83" s="7" t="s">
        <v>34</v>
      </c>
      <c r="B83" s="9">
        <f t="shared" si="4"/>
        <v>40899.181112999999</v>
      </c>
      <c r="C83" s="9">
        <f t="shared" si="4"/>
        <v>43719.674417999995</v>
      </c>
      <c r="D83" s="9">
        <f t="shared" si="4"/>
        <v>47015.811108000002</v>
      </c>
      <c r="E83" s="9">
        <f t="shared" si="4"/>
        <v>51836.492798999992</v>
      </c>
      <c r="F83" s="9">
        <f t="shared" si="4"/>
        <v>56394.425682000001</v>
      </c>
      <c r="G83" s="80">
        <f t="shared" si="4"/>
        <v>59888.670785999995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4"/>
        <v>40061.473010999995</v>
      </c>
      <c r="C84" s="9">
        <f t="shared" si="4"/>
        <v>42820.597197000003</v>
      </c>
      <c r="D84" s="9">
        <f t="shared" si="4"/>
        <v>45667.391553000001</v>
      </c>
      <c r="E84" s="9">
        <f t="shared" si="4"/>
        <v>48364.492365000006</v>
      </c>
      <c r="F84" s="9">
        <f t="shared" si="4"/>
        <v>51001.009163999996</v>
      </c>
      <c r="G84" s="9">
        <f t="shared" si="4"/>
        <v>53773.480152000004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4"/>
        <v>39066.089454000001</v>
      </c>
      <c r="C85" s="9">
        <f t="shared" si="4"/>
        <v>41752.460484000003</v>
      </c>
      <c r="D85" s="9">
        <f t="shared" si="4"/>
        <v>44425.484712000005</v>
      </c>
      <c r="E85" s="9">
        <f t="shared" si="4"/>
        <v>47097.985536</v>
      </c>
      <c r="F85" s="9">
        <f t="shared" si="4"/>
        <v>49102.884557999998</v>
      </c>
      <c r="G85" s="9">
        <f t="shared" si="4"/>
        <v>52123.972446000007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4"/>
        <v>37431.629612999997</v>
      </c>
      <c r="C86" s="9">
        <f t="shared" si="4"/>
        <v>39998.402828999999</v>
      </c>
      <c r="D86" s="9">
        <f t="shared" si="4"/>
        <v>42337.233603000001</v>
      </c>
      <c r="E86" s="9">
        <f t="shared" si="4"/>
        <v>43924.325382000003</v>
      </c>
      <c r="F86" s="9">
        <f t="shared" si="4"/>
        <v>45427.803372000002</v>
      </c>
      <c r="G86" s="9">
        <f t="shared" si="4"/>
        <v>47770.036271999998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4"/>
        <v>35361.305090999995</v>
      </c>
      <c r="C87" s="9">
        <f t="shared" si="4"/>
        <v>37776.552849</v>
      </c>
      <c r="D87" s="9">
        <f t="shared" si="4"/>
        <v>40023.395369999998</v>
      </c>
      <c r="E87" s="9">
        <f t="shared" si="4"/>
        <v>42086.523087000001</v>
      </c>
      <c r="F87" s="9">
        <f t="shared" si="4"/>
        <v>43030.482201000006</v>
      </c>
      <c r="G87" s="9">
        <f t="shared" si="4"/>
        <v>44158.02526799999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4"/>
        <v>32809.318037999998</v>
      </c>
      <c r="C88" s="9">
        <f t="shared" si="4"/>
        <v>34288.719443999995</v>
      </c>
      <c r="D88" s="9">
        <f t="shared" si="4"/>
        <v>35383.026357000002</v>
      </c>
      <c r="E88" s="9">
        <f t="shared" si="4"/>
        <v>36571.284288000003</v>
      </c>
      <c r="F88" s="9">
        <f t="shared" si="4"/>
        <v>37907.534699999997</v>
      </c>
      <c r="G88" s="9">
        <f t="shared" si="4"/>
        <v>39244.177665000003</v>
      </c>
      <c r="H88" s="41">
        <v>0.84509999999999996</v>
      </c>
      <c r="I88" s="48">
        <f>SUM(B72:G88)</f>
        <v>5224038.9915649975</v>
      </c>
      <c r="J88" s="68"/>
    </row>
    <row r="89" spans="1:10" ht="48" customHeight="1" x14ac:dyDescent="0.2">
      <c r="A89" s="87" t="s">
        <v>188</v>
      </c>
      <c r="B89" s="87"/>
      <c r="C89" s="87"/>
      <c r="D89" s="87"/>
      <c r="E89" s="87"/>
      <c r="F89" s="87"/>
      <c r="G89" s="87"/>
      <c r="H89" s="87"/>
      <c r="J89" s="34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 t="shared" ref="B93:G93" si="5">B49+B49*$H$140+$H$141+55</f>
        <v>80181.233753300417</v>
      </c>
      <c r="C93" s="8">
        <f t="shared" si="5"/>
        <v>85231.382704294811</v>
      </c>
      <c r="D93" s="8">
        <f t="shared" si="5"/>
        <v>90864.616914931801</v>
      </c>
      <c r="E93" s="8">
        <f t="shared" si="5"/>
        <v>98554.858682815189</v>
      </c>
      <c r="F93" s="8">
        <f t="shared" si="5"/>
        <v>106465.5152645112</v>
      </c>
      <c r="G93" s="8">
        <f t="shared" si="5"/>
        <v>111670.20623405519</v>
      </c>
      <c r="H93" s="36">
        <v>0.51780000000000004</v>
      </c>
    </row>
    <row r="94" spans="1:10" ht="25.5" customHeight="1" x14ac:dyDescent="0.2">
      <c r="A94" s="2">
        <v>14</v>
      </c>
      <c r="B94" s="4">
        <f>B50+B50*$C$140+55</f>
        <v>72978.296933000791</v>
      </c>
      <c r="C94" s="8">
        <f>C50+C50*$H$140+$H$141+55</f>
        <v>77736.390862145985</v>
      </c>
      <c r="D94" s="8">
        <f>D50+D50*$H$140+$H$141+55</f>
        <v>83708.314860562212</v>
      </c>
      <c r="E94" s="8">
        <f>E50+E50*$H$140+$H$141+55</f>
        <v>90335.26609277341</v>
      </c>
      <c r="F94" s="8">
        <f>F50+F50*$H$140+$H$141+55</f>
        <v>97722.493002447009</v>
      </c>
      <c r="G94" s="8">
        <f>G50+G50*$H$140+$H$141+55</f>
        <v>103025.77112175542</v>
      </c>
      <c r="H94" s="36">
        <v>0.51780000000000004</v>
      </c>
    </row>
    <row r="95" spans="1:10" ht="25.5" customHeight="1" x14ac:dyDescent="0.2">
      <c r="A95" s="2">
        <v>13</v>
      </c>
      <c r="B95" s="4">
        <f t="shared" ref="B95:G109" si="6">B51+B51*$C$140+55</f>
        <v>67271.377739301985</v>
      </c>
      <c r="C95" s="4">
        <f t="shared" si="6"/>
        <v>72706.057320239197</v>
      </c>
      <c r="D95" s="8">
        <f>D51+D51*$H$140+$H$141+55</f>
        <v>78617.754059889587</v>
      </c>
      <c r="E95" s="8">
        <f>E51+E51*$H$140+$H$141+55</f>
        <v>84812.165274666011</v>
      </c>
      <c r="F95" s="8">
        <f>F51+F51*$H$140+$H$141+55</f>
        <v>92100.953063328605</v>
      </c>
      <c r="G95" s="8">
        <f>G51+G51*$H$140+$H$141+55</f>
        <v>96056.7254404368</v>
      </c>
      <c r="H95" s="36">
        <v>0.51780000000000004</v>
      </c>
    </row>
    <row r="96" spans="1:10" ht="25.5" customHeight="1" x14ac:dyDescent="0.2">
      <c r="A96" s="2">
        <v>12</v>
      </c>
      <c r="B96" s="4">
        <f t="shared" si="6"/>
        <v>61169.754376093595</v>
      </c>
      <c r="C96" s="4">
        <f t="shared" si="6"/>
        <v>67514.083751800004</v>
      </c>
      <c r="D96" s="4">
        <f t="shared" si="6"/>
        <v>74928.150535268796</v>
      </c>
      <c r="E96" s="8">
        <f t="shared" ref="E96:G97" si="7">E52+E52*$H$140+$H$141+55</f>
        <v>82548.32935059481</v>
      </c>
      <c r="F96" s="8">
        <f t="shared" si="7"/>
        <v>91450.2711066216</v>
      </c>
      <c r="G96" s="8">
        <f t="shared" si="7"/>
        <v>95674.101830679982</v>
      </c>
      <c r="H96" s="36">
        <v>0.70279999999999998</v>
      </c>
    </row>
    <row r="97" spans="1:10" ht="25.5" customHeight="1" x14ac:dyDescent="0.2">
      <c r="A97" s="2">
        <v>11</v>
      </c>
      <c r="B97" s="4">
        <f t="shared" si="6"/>
        <v>59040.538878073588</v>
      </c>
      <c r="C97" s="4">
        <f t="shared" si="6"/>
        <v>64875.647843660801</v>
      </c>
      <c r="D97" s="4">
        <f t="shared" si="6"/>
        <v>70358.683087892801</v>
      </c>
      <c r="E97" s="8">
        <f t="shared" si="7"/>
        <v>76233.457632374804</v>
      </c>
      <c r="F97" s="8">
        <f t="shared" si="7"/>
        <v>83741.322000524407</v>
      </c>
      <c r="G97" s="8">
        <f t="shared" si="7"/>
        <v>87965.453075199621</v>
      </c>
      <c r="H97" s="36">
        <v>0.70279999999999998</v>
      </c>
    </row>
    <row r="98" spans="1:10" ht="25.5" customHeight="1" x14ac:dyDescent="0.2">
      <c r="A98" s="2">
        <v>10</v>
      </c>
      <c r="B98" s="4">
        <f t="shared" si="6"/>
        <v>56925.165316369603</v>
      </c>
      <c r="C98" s="4">
        <f t="shared" si="6"/>
        <v>61497.075458389605</v>
      </c>
      <c r="D98" s="4">
        <f t="shared" si="6"/>
        <v>66694.641121892797</v>
      </c>
      <c r="E98" s="4">
        <f t="shared" si="6"/>
        <v>72331.56612869681</v>
      </c>
      <c r="F98" s="8">
        <f>F54+F54*$H$140+$H$141+55</f>
        <v>78355.735090683593</v>
      </c>
      <c r="G98" s="8">
        <f>G54+G54*$H$140+$H$141+55</f>
        <v>80256.503969102399</v>
      </c>
      <c r="H98" s="36">
        <v>0.70279999999999998</v>
      </c>
    </row>
    <row r="99" spans="1:10" ht="25.5" customHeight="1" x14ac:dyDescent="0.2">
      <c r="A99" s="2" t="s">
        <v>15</v>
      </c>
      <c r="B99" s="4">
        <f t="shared" si="6"/>
        <v>55265.924267855204</v>
      </c>
      <c r="C99" s="4">
        <f t="shared" si="6"/>
        <v>59344.572938096804</v>
      </c>
      <c r="D99" s="4">
        <f t="shared" si="6"/>
        <v>63780.01787267199</v>
      </c>
      <c r="E99" s="4">
        <f t="shared" si="6"/>
        <v>68559.394213122403</v>
      </c>
      <c r="F99" s="4">
        <f t="shared" si="6"/>
        <v>73697.195281002394</v>
      </c>
      <c r="G99" s="8">
        <f>G55+G55*$H$140+$H$141+55</f>
        <v>77222.962739422393</v>
      </c>
      <c r="H99" s="36">
        <v>0.70279999999999998</v>
      </c>
    </row>
    <row r="100" spans="1:10" ht="25.5" customHeight="1" x14ac:dyDescent="0.2">
      <c r="A100" s="2" t="s">
        <v>16</v>
      </c>
      <c r="B100" s="4">
        <f t="shared" si="6"/>
        <v>51855.434005902403</v>
      </c>
      <c r="C100" s="4">
        <f t="shared" si="6"/>
        <v>55678.413970071982</v>
      </c>
      <c r="D100" s="4">
        <f t="shared" si="6"/>
        <v>58077.140110480002</v>
      </c>
      <c r="E100" s="4">
        <f t="shared" si="6"/>
        <v>65176.424977491988</v>
      </c>
      <c r="F100" s="4">
        <f t="shared" si="6"/>
        <v>69383.070847079216</v>
      </c>
      <c r="G100" s="4">
        <f t="shared" si="6"/>
        <v>74255.920969239989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si="6"/>
        <v>50035.137957193598</v>
      </c>
      <c r="C101" s="4">
        <f t="shared" si="6"/>
        <v>53328.378876234405</v>
      </c>
      <c r="D101" s="4">
        <f t="shared" si="6"/>
        <v>56533.519941781604</v>
      </c>
      <c r="E101" s="4">
        <f t="shared" si="6"/>
        <v>63663.419914998391</v>
      </c>
      <c r="F101" s="4">
        <f t="shared" si="6"/>
        <v>65276.738304205603</v>
      </c>
      <c r="G101" s="4">
        <f t="shared" si="6"/>
        <v>69395.610012918405</v>
      </c>
      <c r="H101" s="36">
        <v>0.70279999999999998</v>
      </c>
    </row>
    <row r="102" spans="1:10" ht="25.5" customHeight="1" x14ac:dyDescent="0.2">
      <c r="A102" s="2">
        <v>8</v>
      </c>
      <c r="B102" s="4">
        <f t="shared" si="6"/>
        <v>47970.3794651434</v>
      </c>
      <c r="C102" s="4">
        <f t="shared" si="6"/>
        <v>51171.740644992402</v>
      </c>
      <c r="D102" s="4">
        <f t="shared" si="6"/>
        <v>53389.232737118204</v>
      </c>
      <c r="E102" s="4">
        <f t="shared" si="6"/>
        <v>55602.938184495397</v>
      </c>
      <c r="F102" s="4">
        <f t="shared" si="6"/>
        <v>57977.329078595794</v>
      </c>
      <c r="G102" s="4">
        <f t="shared" si="6"/>
        <v>59119.084788662789</v>
      </c>
      <c r="H102" s="40">
        <v>0.84509999999999996</v>
      </c>
    </row>
    <row r="103" spans="1:10" ht="25.5" customHeight="1" x14ac:dyDescent="0.2">
      <c r="A103" s="2">
        <v>7</v>
      </c>
      <c r="B103" s="4">
        <f t="shared" si="6"/>
        <v>45064.541212413402</v>
      </c>
      <c r="C103" s="4">
        <f t="shared" si="6"/>
        <v>48752.897834278003</v>
      </c>
      <c r="D103" s="4">
        <f t="shared" si="6"/>
        <v>50950.13960883519</v>
      </c>
      <c r="E103" s="4">
        <f t="shared" si="6"/>
        <v>53167.467064232798</v>
      </c>
      <c r="F103" s="4">
        <f t="shared" si="6"/>
        <v>55258.847422557403</v>
      </c>
      <c r="G103" s="4">
        <f t="shared" si="6"/>
        <v>56381.834545609599</v>
      </c>
      <c r="H103" s="40">
        <v>0.84509999999999996</v>
      </c>
    </row>
    <row r="104" spans="1:10" ht="25.5" customHeight="1" x14ac:dyDescent="0.2">
      <c r="A104" s="2">
        <v>6</v>
      </c>
      <c r="B104" s="4">
        <f t="shared" si="6"/>
        <v>44234.442828829</v>
      </c>
      <c r="C104" s="4">
        <f t="shared" si="6"/>
        <v>47269.850186652409</v>
      </c>
      <c r="D104" s="4">
        <f t="shared" si="6"/>
        <v>49398.273808821992</v>
      </c>
      <c r="E104" s="4">
        <f t="shared" si="6"/>
        <v>51504.636109412793</v>
      </c>
      <c r="F104" s="4">
        <f t="shared" si="6"/>
        <v>53573.461235973991</v>
      </c>
      <c r="G104" s="4">
        <f t="shared" si="6"/>
        <v>54627.30093318221</v>
      </c>
      <c r="H104" s="40">
        <v>0.84509999999999996</v>
      </c>
    </row>
    <row r="105" spans="1:10" ht="25.5" customHeight="1" x14ac:dyDescent="0.2">
      <c r="A105" s="2">
        <v>5</v>
      </c>
      <c r="B105" s="4">
        <f t="shared" si="6"/>
        <v>42470.195649437803</v>
      </c>
      <c r="C105" s="4">
        <f t="shared" si="6"/>
        <v>45414.723533294804</v>
      </c>
      <c r="D105" s="4">
        <f t="shared" si="6"/>
        <v>47403.370573222594</v>
      </c>
      <c r="E105" s="4">
        <f t="shared" si="6"/>
        <v>49509.403600356993</v>
      </c>
      <c r="F105" s="4">
        <f t="shared" si="6"/>
        <v>51466.440388470393</v>
      </c>
      <c r="G105" s="4">
        <f t="shared" si="6"/>
        <v>52477.803809803008</v>
      </c>
      <c r="H105" s="40">
        <v>0.84509999999999996</v>
      </c>
    </row>
    <row r="106" spans="1:10" ht="25.5" customHeight="1" x14ac:dyDescent="0.2">
      <c r="A106" s="2">
        <v>4</v>
      </c>
      <c r="B106" s="4">
        <f t="shared" si="6"/>
        <v>40498.176919058198</v>
      </c>
      <c r="C106" s="4">
        <f t="shared" si="6"/>
        <v>43477.772426021795</v>
      </c>
      <c r="D106" s="4">
        <f t="shared" si="6"/>
        <v>45977.781143738801</v>
      </c>
      <c r="E106" s="4">
        <f t="shared" si="6"/>
        <v>47534.092135413404</v>
      </c>
      <c r="F106" s="4">
        <f t="shared" si="6"/>
        <v>49090.238490359799</v>
      </c>
      <c r="G106" s="4">
        <f t="shared" si="6"/>
        <v>50001.502780946794</v>
      </c>
      <c r="H106" s="40">
        <v>0.84509999999999996</v>
      </c>
    </row>
    <row r="107" spans="1:10" ht="25.5" customHeight="1" x14ac:dyDescent="0.2">
      <c r="A107" s="2">
        <v>3</v>
      </c>
      <c r="B107" s="4">
        <f t="shared" si="6"/>
        <v>39875.026902821199</v>
      </c>
      <c r="C107" s="4">
        <f t="shared" si="6"/>
        <v>43079.351543777797</v>
      </c>
      <c r="D107" s="4">
        <f t="shared" si="6"/>
        <v>43859.071088533005</v>
      </c>
      <c r="E107" s="4">
        <f t="shared" si="6"/>
        <v>45641.592944754404</v>
      </c>
      <c r="F107" s="4">
        <f t="shared" si="6"/>
        <v>46979.101724651191</v>
      </c>
      <c r="G107" s="4">
        <f t="shared" si="6"/>
        <v>48204.328255915592</v>
      </c>
      <c r="H107" s="40">
        <v>0.84509999999999996</v>
      </c>
    </row>
    <row r="108" spans="1:10" ht="25.5" customHeight="1" x14ac:dyDescent="0.2">
      <c r="A108" s="2" t="s">
        <v>18</v>
      </c>
      <c r="B108" s="4">
        <f t="shared" si="6"/>
        <v>37289.242449711994</v>
      </c>
      <c r="C108" s="4">
        <f t="shared" si="6"/>
        <v>41016.288702703605</v>
      </c>
      <c r="D108" s="4">
        <f t="shared" si="6"/>
        <v>42355.279213154201</v>
      </c>
      <c r="E108" s="4">
        <f t="shared" si="6"/>
        <v>44140.599893755003</v>
      </c>
      <c r="F108" s="4">
        <f t="shared" si="6"/>
        <v>45367.308155573206</v>
      </c>
      <c r="G108" s="4">
        <f t="shared" si="6"/>
        <v>47167.116868255587</v>
      </c>
      <c r="H108" s="40">
        <v>0.84509999999999996</v>
      </c>
    </row>
    <row r="109" spans="1:10" ht="25.5" customHeight="1" x14ac:dyDescent="0.2">
      <c r="A109" s="2">
        <v>2</v>
      </c>
      <c r="B109" s="4">
        <f t="shared" si="6"/>
        <v>36969.188650091201</v>
      </c>
      <c r="C109" s="4">
        <f t="shared" si="6"/>
        <v>40212.038285446601</v>
      </c>
      <c r="D109" s="4">
        <f t="shared" si="6"/>
        <v>40998.343299329797</v>
      </c>
      <c r="E109" s="4">
        <f t="shared" si="6"/>
        <v>42120.507238741004</v>
      </c>
      <c r="F109" s="4">
        <f t="shared" si="6"/>
        <v>44586.930063905194</v>
      </c>
      <c r="G109" s="4">
        <f t="shared" si="6"/>
        <v>47167.116868255587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4">
        <f>C66+C66*$C$140+55</f>
        <v>33237.8618421664</v>
      </c>
      <c r="D110" s="4">
        <f>D66+D66*$C$140+55</f>
        <v>33786.760693985198</v>
      </c>
      <c r="E110" s="4">
        <f>E66+E66*$C$140+55</f>
        <v>34473.131213851004</v>
      </c>
      <c r="F110" s="4">
        <f>F66+F66*$C$140+55</f>
        <v>35113.074176364404</v>
      </c>
      <c r="G110" s="4">
        <f>G66+G66*$C$140+55</f>
        <v>36760.264642005401</v>
      </c>
      <c r="H110" s="40">
        <v>0.84509999999999996</v>
      </c>
      <c r="I110" s="48">
        <f>SUM(B93:G110)</f>
        <v>6503264.5609358232</v>
      </c>
      <c r="J110" s="68"/>
    </row>
    <row r="111" spans="1:10" ht="25.5" customHeight="1" x14ac:dyDescent="0.2"/>
    <row r="112" spans="1:10" ht="46.5" customHeight="1" x14ac:dyDescent="0.2">
      <c r="A112" s="87" t="s">
        <v>187</v>
      </c>
      <c r="B112" s="87"/>
      <c r="C112" s="87"/>
      <c r="D112" s="87"/>
      <c r="E112" s="87"/>
      <c r="F112" s="87"/>
      <c r="G112" s="87"/>
      <c r="H112" s="87"/>
    </row>
    <row r="113" spans="1:11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11" ht="25.5" customHeight="1" x14ac:dyDescent="0.2">
      <c r="A114" s="88"/>
      <c r="B114" s="2"/>
      <c r="C114" s="2" t="s">
        <v>4</v>
      </c>
      <c r="D114" s="65" t="s">
        <v>19</v>
      </c>
      <c r="E114" s="65" t="s">
        <v>20</v>
      </c>
      <c r="F114" s="37" t="s">
        <v>148</v>
      </c>
      <c r="G114" s="65" t="s">
        <v>22</v>
      </c>
      <c r="H114" s="88"/>
    </row>
    <row r="115" spans="1:11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11" ht="25.5" customHeight="1" x14ac:dyDescent="0.2">
      <c r="A116" s="5" t="s">
        <v>23</v>
      </c>
      <c r="B116" s="9">
        <f t="shared" ref="B116:B132" si="8">B72+B72*$C$140+55</f>
        <v>65613.341626148802</v>
      </c>
      <c r="C116" s="9">
        <f t="shared" ref="C116:G132" si="9">C72+C72*$C$140+55</f>
        <v>67366.707841611991</v>
      </c>
      <c r="D116" s="8">
        <f>D72+D72*$H$140+$H$141+55</f>
        <v>75998.5834500372</v>
      </c>
      <c r="E116" s="8">
        <f>E72+E72*$H$140+$H$141+55</f>
        <v>82005.595786037185</v>
      </c>
      <c r="F116" s="8">
        <f t="shared" ref="F116:F123" si="10">F72+F72*$H$140+$H$141+55</f>
        <v>91016.414640653995</v>
      </c>
      <c r="G116" s="8">
        <f t="shared" ref="G116:G126" si="11">G72+G72*$H$140+$H$141+55</f>
        <v>96522.892673756811</v>
      </c>
      <c r="H116" s="6">
        <v>0.70279999999999998</v>
      </c>
    </row>
    <row r="117" spans="1:11" ht="25.5" customHeight="1" x14ac:dyDescent="0.2">
      <c r="A117" s="5" t="s">
        <v>24</v>
      </c>
      <c r="B117" s="9">
        <f t="shared" si="8"/>
        <v>60246.741493280802</v>
      </c>
      <c r="C117" s="9">
        <f t="shared" si="9"/>
        <v>64652.711245818391</v>
      </c>
      <c r="D117" s="9">
        <f>D73+D73*$C$140+55</f>
        <v>71709.493226024788</v>
      </c>
      <c r="E117" s="8">
        <f>E73+E73*$H$140+$H$141+55</f>
        <v>75998.5834500372</v>
      </c>
      <c r="F117" s="8">
        <f t="shared" si="10"/>
        <v>84007.883172934409</v>
      </c>
      <c r="G117" s="8">
        <f t="shared" si="11"/>
        <v>88713.626461648411</v>
      </c>
      <c r="H117" s="6">
        <v>0.70279999999999998</v>
      </c>
    </row>
    <row r="118" spans="1:11" ht="25.5" customHeight="1" x14ac:dyDescent="0.2">
      <c r="A118" s="5" t="s">
        <v>25</v>
      </c>
      <c r="B118" s="9">
        <f t="shared" si="8"/>
        <v>58947.8793279112</v>
      </c>
      <c r="C118" s="9">
        <f t="shared" si="9"/>
        <v>63241.485126824802</v>
      </c>
      <c r="D118" s="9">
        <f t="shared" si="9"/>
        <v>68018.25592632161</v>
      </c>
      <c r="E118" s="9">
        <f t="shared" si="9"/>
        <v>73880.885918231201</v>
      </c>
      <c r="F118" s="8">
        <f t="shared" si="10"/>
        <v>80003.008048523188</v>
      </c>
      <c r="G118" s="8">
        <f t="shared" si="11"/>
        <v>83607.515800740017</v>
      </c>
      <c r="H118" s="6">
        <v>0.70279999999999998</v>
      </c>
    </row>
    <row r="119" spans="1:11" ht="25.5" customHeight="1" x14ac:dyDescent="0.2">
      <c r="A119" s="5" t="s">
        <v>26</v>
      </c>
      <c r="B119" s="9">
        <f t="shared" si="8"/>
        <v>59683.618954684003</v>
      </c>
      <c r="C119" s="9">
        <f t="shared" si="9"/>
        <v>63783.600491483201</v>
      </c>
      <c r="D119" s="9">
        <f t="shared" si="9"/>
        <v>68127.037261134392</v>
      </c>
      <c r="E119" s="9">
        <f t="shared" si="9"/>
        <v>73121.04503763761</v>
      </c>
      <c r="F119" s="8">
        <f t="shared" si="10"/>
        <v>80704.0263881344</v>
      </c>
      <c r="G119" s="8">
        <f t="shared" si="11"/>
        <v>83907.566066923202</v>
      </c>
      <c r="H119" s="6">
        <v>0.70279999999999998</v>
      </c>
    </row>
    <row r="120" spans="1:11" ht="25.5" customHeight="1" x14ac:dyDescent="0.2">
      <c r="A120" s="5" t="s">
        <v>27</v>
      </c>
      <c r="B120" s="9">
        <f t="shared" si="8"/>
        <v>59110.725637511197</v>
      </c>
      <c r="C120" s="9">
        <f t="shared" si="9"/>
        <v>63160.387664644004</v>
      </c>
      <c r="D120" s="9">
        <f t="shared" si="9"/>
        <v>67986.663742259203</v>
      </c>
      <c r="E120" s="9">
        <f t="shared" si="9"/>
        <v>72895.991437770397</v>
      </c>
      <c r="F120" s="8">
        <f t="shared" si="10"/>
        <v>78093.979528142401</v>
      </c>
      <c r="G120" s="8">
        <f t="shared" si="11"/>
        <v>81598.019999039592</v>
      </c>
      <c r="H120" s="6">
        <v>0.70279999999999998</v>
      </c>
    </row>
    <row r="121" spans="1:11" ht="25.5" customHeight="1" x14ac:dyDescent="0.2">
      <c r="A121" s="5" t="s">
        <v>28</v>
      </c>
      <c r="B121" s="9">
        <f t="shared" si="8"/>
        <v>57720.6695387656</v>
      </c>
      <c r="C121" s="9">
        <f t="shared" si="9"/>
        <v>61666.435620373595</v>
      </c>
      <c r="D121" s="9">
        <f t="shared" si="9"/>
        <v>67041.178068721609</v>
      </c>
      <c r="E121" s="9">
        <f t="shared" si="9"/>
        <v>71383.474914205595</v>
      </c>
      <c r="F121" s="8">
        <f t="shared" si="10"/>
        <v>76699.001088414807</v>
      </c>
      <c r="G121" s="8">
        <f t="shared" si="11"/>
        <v>79201.972953517601</v>
      </c>
      <c r="H121" s="6">
        <v>0.70279999999999998</v>
      </c>
      <c r="J121" s="73"/>
      <c r="K121" s="73"/>
    </row>
    <row r="122" spans="1:11" ht="25.5" customHeight="1" x14ac:dyDescent="0.2">
      <c r="A122" s="5" t="s">
        <v>29</v>
      </c>
      <c r="B122" s="9">
        <f t="shared" si="8"/>
        <v>57568.08254667039</v>
      </c>
      <c r="C122" s="9">
        <f t="shared" si="9"/>
        <v>61502.937925535203</v>
      </c>
      <c r="D122" s="9">
        <f t="shared" si="9"/>
        <v>66652.789620325595</v>
      </c>
      <c r="E122" s="9">
        <f t="shared" si="9"/>
        <v>71212.486289125591</v>
      </c>
      <c r="F122" s="8">
        <f t="shared" si="10"/>
        <v>76741.500700692006</v>
      </c>
      <c r="G122" s="8">
        <f t="shared" si="11"/>
        <v>78944.121948994813</v>
      </c>
      <c r="H122" s="6">
        <v>0.70279999999999998</v>
      </c>
      <c r="I122" s="73"/>
    </row>
    <row r="123" spans="1:11" ht="25.5" customHeight="1" x14ac:dyDescent="0.2">
      <c r="A123" s="5" t="s">
        <v>30</v>
      </c>
      <c r="B123" s="9">
        <f t="shared" si="8"/>
        <v>56803.519123098398</v>
      </c>
      <c r="C123" s="9">
        <f t="shared" si="9"/>
        <v>60682.355371460806</v>
      </c>
      <c r="D123" s="9">
        <f t="shared" si="9"/>
        <v>63407.425516307208</v>
      </c>
      <c r="E123" s="9">
        <f t="shared" si="9"/>
        <v>70355.914700629597</v>
      </c>
      <c r="F123" s="8">
        <f t="shared" si="10"/>
        <v>75751.094541794009</v>
      </c>
      <c r="G123" s="8">
        <f t="shared" si="11"/>
        <v>78754.750885102403</v>
      </c>
      <c r="H123" s="6">
        <v>0.70279999999999998</v>
      </c>
      <c r="I123" s="73"/>
    </row>
    <row r="124" spans="1:11" ht="25.5" customHeight="1" x14ac:dyDescent="0.2">
      <c r="A124" s="7" t="s">
        <v>31</v>
      </c>
      <c r="B124" s="9">
        <f t="shared" si="8"/>
        <v>54969.543984383199</v>
      </c>
      <c r="C124" s="9">
        <f t="shared" si="9"/>
        <v>58773.633776639195</v>
      </c>
      <c r="D124" s="9">
        <f t="shared" si="9"/>
        <v>61475.905438141614</v>
      </c>
      <c r="E124" s="9">
        <f t="shared" si="9"/>
        <v>68398.339212928011</v>
      </c>
      <c r="F124" s="9">
        <f t="shared" si="9"/>
        <v>73826.495250824795</v>
      </c>
      <c r="G124" s="8">
        <f t="shared" si="11"/>
        <v>76949.343327517621</v>
      </c>
      <c r="H124" s="6">
        <v>0.70279999999999998</v>
      </c>
    </row>
    <row r="125" spans="1:11" ht="25.5" customHeight="1" x14ac:dyDescent="0.2">
      <c r="A125" s="7" t="s">
        <v>32</v>
      </c>
      <c r="B125" s="9">
        <f t="shared" si="8"/>
        <v>51372.757544248001</v>
      </c>
      <c r="C125" s="9">
        <f t="shared" si="9"/>
        <v>56371.162171110394</v>
      </c>
      <c r="D125" s="9">
        <f t="shared" si="9"/>
        <v>58870.364484541606</v>
      </c>
      <c r="E125" s="9">
        <f t="shared" si="9"/>
        <v>66338.170550178387</v>
      </c>
      <c r="F125" s="9">
        <f t="shared" si="9"/>
        <v>72428.459682908797</v>
      </c>
      <c r="G125" s="8">
        <f t="shared" si="11"/>
        <v>77269.817435643199</v>
      </c>
      <c r="H125" s="6">
        <v>0.70279999999999998</v>
      </c>
    </row>
    <row r="126" spans="1:11" ht="25.5" customHeight="1" x14ac:dyDescent="0.2">
      <c r="A126" s="7" t="s">
        <v>33</v>
      </c>
      <c r="B126" s="9">
        <f t="shared" si="8"/>
        <v>51514.349676376602</v>
      </c>
      <c r="C126" s="9">
        <f t="shared" si="9"/>
        <v>55063.094352727596</v>
      </c>
      <c r="D126" s="9">
        <f t="shared" si="9"/>
        <v>59210.293536085599</v>
      </c>
      <c r="E126" s="9">
        <f t="shared" si="9"/>
        <v>65275.675239701792</v>
      </c>
      <c r="F126" s="9">
        <f t="shared" si="9"/>
        <v>71010.4663930924</v>
      </c>
      <c r="G126" s="8">
        <f t="shared" si="11"/>
        <v>75403.144712995796</v>
      </c>
      <c r="H126" s="41">
        <v>0.84509999999999996</v>
      </c>
    </row>
    <row r="127" spans="1:11" ht="25.5" customHeight="1" x14ac:dyDescent="0.2">
      <c r="A127" s="7" t="s">
        <v>34</v>
      </c>
      <c r="B127" s="9">
        <f t="shared" si="8"/>
        <v>51514.349676376602</v>
      </c>
      <c r="C127" s="9">
        <f t="shared" si="9"/>
        <v>55063.094352727596</v>
      </c>
      <c r="D127" s="9">
        <f t="shared" si="9"/>
        <v>59210.293536085599</v>
      </c>
      <c r="E127" s="9">
        <f t="shared" si="9"/>
        <v>65275.675239701792</v>
      </c>
      <c r="F127" s="9">
        <f t="shared" si="9"/>
        <v>71010.4663930924</v>
      </c>
      <c r="G127" s="8">
        <f>G83+G83*$H$140+$H$141+55</f>
        <v>75403.144712995796</v>
      </c>
      <c r="H127" s="41">
        <v>0.84509999999999996</v>
      </c>
    </row>
    <row r="128" spans="1:11" ht="25.5" customHeight="1" x14ac:dyDescent="0.2">
      <c r="A128" s="5" t="s">
        <v>35</v>
      </c>
      <c r="B128" s="9">
        <f t="shared" si="8"/>
        <v>50460.345342440196</v>
      </c>
      <c r="C128" s="9">
        <f t="shared" si="9"/>
        <v>53931.875393265407</v>
      </c>
      <c r="D128" s="9">
        <f t="shared" si="9"/>
        <v>57513.712051984599</v>
      </c>
      <c r="E128" s="9">
        <f t="shared" si="9"/>
        <v>60907.204293643008</v>
      </c>
      <c r="F128" s="9">
        <f t="shared" si="9"/>
        <v>64224.469730144796</v>
      </c>
      <c r="G128" s="9">
        <f t="shared" si="9"/>
        <v>67712.7927272464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si="8"/>
        <v>49207.953751022796</v>
      </c>
      <c r="C129" s="9">
        <f t="shared" si="9"/>
        <v>52587.945780968803</v>
      </c>
      <c r="D129" s="9">
        <f t="shared" si="9"/>
        <v>55951.144864638409</v>
      </c>
      <c r="E129" s="9">
        <f t="shared" si="9"/>
        <v>59313.685401395196</v>
      </c>
      <c r="F129" s="9">
        <f t="shared" si="9"/>
        <v>61836.249350875594</v>
      </c>
      <c r="G129" s="9">
        <f t="shared" si="9"/>
        <v>65637.382131557213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si="8"/>
        <v>47151.476379076594</v>
      </c>
      <c r="C130" s="9">
        <f t="shared" si="9"/>
        <v>50380.9904394478</v>
      </c>
      <c r="D130" s="9">
        <f t="shared" si="9"/>
        <v>53323.707319294597</v>
      </c>
      <c r="E130" s="9">
        <f t="shared" si="9"/>
        <v>55320.586195632401</v>
      </c>
      <c r="F130" s="9">
        <f t="shared" si="9"/>
        <v>57212.262202650403</v>
      </c>
      <c r="G130" s="9">
        <f t="shared" si="9"/>
        <v>60159.259637430398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si="8"/>
        <v>44546.594065496189</v>
      </c>
      <c r="C131" s="9">
        <f t="shared" si="9"/>
        <v>47585.458794611797</v>
      </c>
      <c r="D131" s="9">
        <f t="shared" si="9"/>
        <v>50412.436054533995</v>
      </c>
      <c r="E131" s="9">
        <f t="shared" si="9"/>
        <v>53008.263348063403</v>
      </c>
      <c r="F131" s="9">
        <f t="shared" si="9"/>
        <v>54195.952705298208</v>
      </c>
      <c r="G131" s="9">
        <f t="shared" si="9"/>
        <v>55614.627392197588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si="8"/>
        <v>41335.683955411594</v>
      </c>
      <c r="C132" s="9">
        <f t="shared" si="9"/>
        <v>43197.066804440794</v>
      </c>
      <c r="D132" s="9">
        <f t="shared" si="9"/>
        <v>44573.923762377402</v>
      </c>
      <c r="E132" s="9">
        <f t="shared" si="9"/>
        <v>46068.989891161604</v>
      </c>
      <c r="F132" s="9">
        <f t="shared" si="9"/>
        <v>47750.260159539997</v>
      </c>
      <c r="G132" s="9">
        <f t="shared" si="9"/>
        <v>49432.024338103001</v>
      </c>
      <c r="H132" s="41">
        <v>0.84509999999999996</v>
      </c>
      <c r="I132" s="48">
        <f>SUM(B116:G132)</f>
        <v>6568366.3437246159</v>
      </c>
      <c r="J132" s="68"/>
    </row>
    <row r="134" spans="1:10" x14ac:dyDescent="0.2">
      <c r="A134" s="11" t="s">
        <v>40</v>
      </c>
      <c r="B134" s="11"/>
      <c r="C134" s="74">
        <v>3.4000000000000002E-2</v>
      </c>
      <c r="D134" s="44" t="s">
        <v>181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v>0.1618</v>
      </c>
      <c r="D135" s="50" t="s">
        <v>182</v>
      </c>
      <c r="E135" s="12"/>
      <c r="F135" s="51"/>
      <c r="G135" s="14"/>
    </row>
    <row r="136" spans="1:10" x14ac:dyDescent="0.2">
      <c r="A136" s="11" t="s">
        <v>42</v>
      </c>
      <c r="B136" s="11"/>
      <c r="C136" s="75"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4.8000000000000001E-2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0.25819999999999999</v>
      </c>
      <c r="D140" s="45"/>
      <c r="E140" s="14"/>
      <c r="F140" s="14"/>
      <c r="G140" s="14"/>
      <c r="H140" s="46">
        <f>ROUND(C140-((C135+C134)/2),4)</f>
        <v>0.1603</v>
      </c>
    </row>
    <row r="141" spans="1:10" x14ac:dyDescent="0.2">
      <c r="H141" s="47">
        <f>ROUND((C134+C135)/2*59850,2)</f>
        <v>5859.32</v>
      </c>
    </row>
    <row r="143" spans="1:10" ht="27" customHeight="1" x14ac:dyDescent="0.2">
      <c r="A143" s="87" t="s">
        <v>191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5" t="s">
        <v>46</v>
      </c>
      <c r="C144" s="65" t="s">
        <v>47</v>
      </c>
      <c r="D144" s="65" t="s">
        <v>48</v>
      </c>
      <c r="E144" s="65" t="s">
        <v>49</v>
      </c>
      <c r="F144" s="65" t="s">
        <v>50</v>
      </c>
    </row>
    <row r="145" spans="1:6" ht="27" customHeight="1" x14ac:dyDescent="0.2">
      <c r="A145" s="2">
        <v>15</v>
      </c>
      <c r="B145" s="4">
        <f t="shared" ref="B145:B161" si="12">AVERAGE(B93:G93)</f>
        <v>95494.635592318096</v>
      </c>
      <c r="C145" s="16">
        <v>1607</v>
      </c>
      <c r="D145" s="17">
        <f t="shared" ref="D145:D162" si="13">B145/C145</f>
        <v>59.424166516688302</v>
      </c>
      <c r="E145" s="4">
        <f t="shared" ref="E145:E162" si="14">D145*0.2</f>
        <v>11.884833303337661</v>
      </c>
      <c r="F145" s="17">
        <f t="shared" ref="F145:F162" si="15">D145+E145</f>
        <v>71.30899982002596</v>
      </c>
    </row>
    <row r="146" spans="1:6" ht="27" customHeight="1" x14ac:dyDescent="0.2">
      <c r="A146" s="2">
        <v>14</v>
      </c>
      <c r="B146" s="4">
        <f t="shared" si="12"/>
        <v>87584.422145447461</v>
      </c>
      <c r="C146" s="16">
        <f>$C$145</f>
        <v>1607</v>
      </c>
      <c r="D146" s="17">
        <f t="shared" si="13"/>
        <v>54.501818385468241</v>
      </c>
      <c r="E146" s="4">
        <f t="shared" si="14"/>
        <v>10.900363677093649</v>
      </c>
      <c r="F146" s="17">
        <f t="shared" si="15"/>
        <v>65.402182062561891</v>
      </c>
    </row>
    <row r="147" spans="1:6" ht="27" customHeight="1" x14ac:dyDescent="0.2">
      <c r="A147" s="2">
        <v>13</v>
      </c>
      <c r="B147" s="4">
        <f t="shared" si="12"/>
        <v>81927.505482977038</v>
      </c>
      <c r="C147" s="16">
        <f t="shared" ref="C147:C162" si="16">$C$145</f>
        <v>1607</v>
      </c>
      <c r="D147" s="17">
        <f t="shared" si="13"/>
        <v>50.981646224627902</v>
      </c>
      <c r="E147" s="4">
        <f t="shared" si="14"/>
        <v>10.196329244925581</v>
      </c>
      <c r="F147" s="17">
        <f t="shared" si="15"/>
        <v>61.177975469553481</v>
      </c>
    </row>
    <row r="148" spans="1:6" ht="27" customHeight="1" x14ac:dyDescent="0.2">
      <c r="A148" s="2">
        <v>12</v>
      </c>
      <c r="B148" s="4">
        <f t="shared" si="12"/>
        <v>78880.781825176469</v>
      </c>
      <c r="C148" s="16">
        <f t="shared" si="16"/>
        <v>1607</v>
      </c>
      <c r="D148" s="17">
        <f t="shared" si="13"/>
        <v>49.085738534646218</v>
      </c>
      <c r="E148" s="4">
        <f t="shared" si="14"/>
        <v>9.8171477069292443</v>
      </c>
      <c r="F148" s="17">
        <f t="shared" si="15"/>
        <v>58.902886241575459</v>
      </c>
    </row>
    <row r="149" spans="1:6" ht="27" customHeight="1" x14ac:dyDescent="0.2">
      <c r="A149" s="2">
        <v>11</v>
      </c>
      <c r="B149" s="4">
        <f t="shared" si="12"/>
        <v>73702.517086287669</v>
      </c>
      <c r="C149" s="16">
        <f t="shared" si="16"/>
        <v>1607</v>
      </c>
      <c r="D149" s="17">
        <f t="shared" si="13"/>
        <v>45.863420713309068</v>
      </c>
      <c r="E149" s="4">
        <f t="shared" si="14"/>
        <v>9.1726841426618133</v>
      </c>
      <c r="F149" s="17">
        <f t="shared" si="15"/>
        <v>55.036104855970883</v>
      </c>
    </row>
    <row r="150" spans="1:6" ht="27" customHeight="1" x14ac:dyDescent="0.2">
      <c r="A150" s="2">
        <v>10</v>
      </c>
      <c r="B150" s="4">
        <f t="shared" si="12"/>
        <v>69343.447847522461</v>
      </c>
      <c r="C150" s="16">
        <f t="shared" si="16"/>
        <v>1607</v>
      </c>
      <c r="D150" s="17">
        <f t="shared" si="13"/>
        <v>43.150869849111672</v>
      </c>
      <c r="E150" s="4">
        <f t="shared" si="14"/>
        <v>8.6301739698223354</v>
      </c>
      <c r="F150" s="17">
        <f t="shared" si="15"/>
        <v>51.781043818934009</v>
      </c>
    </row>
    <row r="151" spans="1:6" ht="27" customHeight="1" x14ac:dyDescent="0.2">
      <c r="A151" s="2" t="s">
        <v>15</v>
      </c>
      <c r="B151" s="4">
        <f t="shared" si="12"/>
        <v>66311.677885361874</v>
      </c>
      <c r="C151" s="16">
        <f t="shared" si="16"/>
        <v>1607</v>
      </c>
      <c r="D151" s="17">
        <f t="shared" si="13"/>
        <v>41.264267508003655</v>
      </c>
      <c r="E151" s="4">
        <f t="shared" si="14"/>
        <v>8.2528535016007307</v>
      </c>
      <c r="F151" s="17">
        <f t="shared" si="15"/>
        <v>49.517121009604388</v>
      </c>
    </row>
    <row r="152" spans="1:6" ht="27" customHeight="1" x14ac:dyDescent="0.2">
      <c r="A152" s="2" t="s">
        <v>16</v>
      </c>
      <c r="B152" s="4">
        <f t="shared" si="12"/>
        <v>62404.400813377601</v>
      </c>
      <c r="C152" s="16">
        <f t="shared" si="16"/>
        <v>1607</v>
      </c>
      <c r="D152" s="17">
        <f t="shared" si="13"/>
        <v>38.832856760035845</v>
      </c>
      <c r="E152" s="4">
        <f t="shared" si="14"/>
        <v>7.7665713520071691</v>
      </c>
      <c r="F152" s="17">
        <f t="shared" si="15"/>
        <v>46.599428112043014</v>
      </c>
    </row>
    <row r="153" spans="1:6" ht="27" customHeight="1" x14ac:dyDescent="0.2">
      <c r="A153" s="2" t="s">
        <v>17</v>
      </c>
      <c r="B153" s="4">
        <f t="shared" si="12"/>
        <v>59705.467501222003</v>
      </c>
      <c r="C153" s="16">
        <f t="shared" si="16"/>
        <v>1607</v>
      </c>
      <c r="D153" s="17">
        <f t="shared" si="13"/>
        <v>37.153371189310519</v>
      </c>
      <c r="E153" s="4">
        <f t="shared" si="14"/>
        <v>7.430674237862104</v>
      </c>
      <c r="F153" s="17">
        <f t="shared" si="15"/>
        <v>44.584045427172626</v>
      </c>
    </row>
    <row r="154" spans="1:6" ht="27" customHeight="1" x14ac:dyDescent="0.2">
      <c r="A154" s="2">
        <v>8</v>
      </c>
      <c r="B154" s="4">
        <f t="shared" si="12"/>
        <v>54205.117483167996</v>
      </c>
      <c r="C154" s="16">
        <f t="shared" si="16"/>
        <v>1607</v>
      </c>
      <c r="D154" s="17">
        <f t="shared" si="13"/>
        <v>33.730626934143125</v>
      </c>
      <c r="E154" s="4">
        <f t="shared" si="14"/>
        <v>6.7461253868286253</v>
      </c>
      <c r="F154" s="17">
        <f t="shared" si="15"/>
        <v>40.476752320971748</v>
      </c>
    </row>
    <row r="155" spans="1:6" ht="27" customHeight="1" x14ac:dyDescent="0.2">
      <c r="A155" s="2">
        <v>7</v>
      </c>
      <c r="B155" s="4">
        <f t="shared" si="12"/>
        <v>51595.954614654394</v>
      </c>
      <c r="C155" s="16">
        <f t="shared" si="16"/>
        <v>1607</v>
      </c>
      <c r="D155" s="17">
        <f t="shared" si="13"/>
        <v>32.1070034938733</v>
      </c>
      <c r="E155" s="4">
        <f t="shared" si="14"/>
        <v>6.4214006987746606</v>
      </c>
      <c r="F155" s="17">
        <f t="shared" si="15"/>
        <v>38.528404192647962</v>
      </c>
    </row>
    <row r="156" spans="1:6" ht="27" customHeight="1" x14ac:dyDescent="0.2">
      <c r="A156" s="2">
        <v>6</v>
      </c>
      <c r="B156" s="4">
        <f t="shared" si="12"/>
        <v>50101.327517145401</v>
      </c>
      <c r="C156" s="16">
        <f t="shared" si="16"/>
        <v>1607</v>
      </c>
      <c r="D156" s="17">
        <f t="shared" si="13"/>
        <v>31.176930626723959</v>
      </c>
      <c r="E156" s="4">
        <f t="shared" si="14"/>
        <v>6.2353861253447924</v>
      </c>
      <c r="F156" s="17">
        <f t="shared" si="15"/>
        <v>37.412316752068747</v>
      </c>
    </row>
    <row r="157" spans="1:6" ht="27" customHeight="1" x14ac:dyDescent="0.2">
      <c r="A157" s="2">
        <v>5</v>
      </c>
      <c r="B157" s="4">
        <f t="shared" si="12"/>
        <v>48123.656259097603</v>
      </c>
      <c r="C157" s="16">
        <f t="shared" si="16"/>
        <v>1607</v>
      </c>
      <c r="D157" s="17">
        <f t="shared" si="13"/>
        <v>29.946270229681147</v>
      </c>
      <c r="E157" s="4">
        <f t="shared" si="14"/>
        <v>5.9892540459362298</v>
      </c>
      <c r="F157" s="17">
        <f t="shared" si="15"/>
        <v>35.935524275617375</v>
      </c>
    </row>
    <row r="158" spans="1:6" ht="27" customHeight="1" x14ac:dyDescent="0.2">
      <c r="A158" s="2">
        <v>4</v>
      </c>
      <c r="B158" s="4">
        <f t="shared" si="12"/>
        <v>46096.593982589802</v>
      </c>
      <c r="C158" s="16">
        <f t="shared" si="16"/>
        <v>1607</v>
      </c>
      <c r="D158" s="17">
        <f t="shared" si="13"/>
        <v>28.684874911381332</v>
      </c>
      <c r="E158" s="4">
        <f t="shared" si="14"/>
        <v>5.7369749822762666</v>
      </c>
      <c r="F158" s="17">
        <f t="shared" si="15"/>
        <v>34.421849893657601</v>
      </c>
    </row>
    <row r="159" spans="1:6" ht="27" customHeight="1" x14ac:dyDescent="0.2">
      <c r="A159" s="2">
        <v>3</v>
      </c>
      <c r="B159" s="4">
        <f t="shared" si="12"/>
        <v>44606.412076742206</v>
      </c>
      <c r="C159" s="16">
        <f t="shared" si="16"/>
        <v>1607</v>
      </c>
      <c r="D159" s="17">
        <f t="shared" si="13"/>
        <v>27.757568187145118</v>
      </c>
      <c r="E159" s="4">
        <f t="shared" si="14"/>
        <v>5.5515136374290242</v>
      </c>
      <c r="F159" s="17">
        <f t="shared" si="15"/>
        <v>33.309081824574143</v>
      </c>
    </row>
    <row r="160" spans="1:6" ht="27" customHeight="1" x14ac:dyDescent="0.2">
      <c r="A160" s="2" t="s">
        <v>18</v>
      </c>
      <c r="B160" s="4">
        <f t="shared" si="12"/>
        <v>42889.305880525608</v>
      </c>
      <c r="C160" s="16">
        <f t="shared" si="16"/>
        <v>1607</v>
      </c>
      <c r="D160" s="17">
        <f t="shared" si="13"/>
        <v>26.689051574689241</v>
      </c>
      <c r="E160" s="4">
        <f t="shared" si="14"/>
        <v>5.3378103149378484</v>
      </c>
      <c r="F160" s="17">
        <f t="shared" si="15"/>
        <v>32.026861889627092</v>
      </c>
    </row>
    <row r="161" spans="1:6" ht="27" customHeight="1" x14ac:dyDescent="0.2">
      <c r="A161" s="2">
        <v>2</v>
      </c>
      <c r="B161" s="4">
        <f t="shared" si="12"/>
        <v>42009.0207342949</v>
      </c>
      <c r="C161" s="16">
        <f t="shared" si="16"/>
        <v>1607</v>
      </c>
      <c r="D161" s="17">
        <f t="shared" si="13"/>
        <v>26.141269903108213</v>
      </c>
      <c r="E161" s="4">
        <f t="shared" si="14"/>
        <v>5.228253980621643</v>
      </c>
      <c r="F161" s="17">
        <f t="shared" si="15"/>
        <v>31.369523883729855</v>
      </c>
    </row>
    <row r="162" spans="1:6" ht="27" customHeight="1" x14ac:dyDescent="0.2">
      <c r="A162" s="2">
        <v>1</v>
      </c>
      <c r="B162" s="4">
        <f>AVERAGE(C110:G110)</f>
        <v>34674.218513674481</v>
      </c>
      <c r="C162" s="16">
        <f t="shared" si="16"/>
        <v>1607</v>
      </c>
      <c r="D162" s="17">
        <f t="shared" si="13"/>
        <v>21.57698725181984</v>
      </c>
      <c r="E162" s="4">
        <f t="shared" si="14"/>
        <v>4.3153974503639683</v>
      </c>
      <c r="F162" s="17">
        <f t="shared" si="15"/>
        <v>25.892384702183808</v>
      </c>
    </row>
    <row r="163" spans="1:6" ht="27" customHeight="1" x14ac:dyDescent="0.2"/>
    <row r="164" spans="1:6" ht="27" customHeight="1" x14ac:dyDescent="0.2">
      <c r="A164" s="87" t="s">
        <v>192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5" t="s">
        <v>46</v>
      </c>
      <c r="C165" s="65" t="s">
        <v>47</v>
      </c>
      <c r="D165" s="65" t="s">
        <v>48</v>
      </c>
      <c r="E165" s="65" t="s">
        <v>49</v>
      </c>
      <c r="F165" s="65" t="s">
        <v>50</v>
      </c>
    </row>
    <row r="166" spans="1:6" ht="27" customHeight="1" x14ac:dyDescent="0.2">
      <c r="A166" s="5" t="s">
        <v>23</v>
      </c>
      <c r="B166" s="4">
        <f t="shared" ref="B166:B182" si="17">AVERAGE(B116:G116)</f>
        <v>79753.922669707667</v>
      </c>
      <c r="C166" s="16">
        <v>1591.4</v>
      </c>
      <c r="D166" s="17">
        <f t="shared" ref="D166:D182" si="18">B166/C166</f>
        <v>50.115572872758364</v>
      </c>
      <c r="E166" s="4">
        <f t="shared" ref="E166:E182" si="19">D166*0.2</f>
        <v>10.023114574551673</v>
      </c>
      <c r="F166" s="17">
        <f t="shared" ref="F166:F182" si="20">D166+E166</f>
        <v>60.138687447310033</v>
      </c>
    </row>
    <row r="167" spans="1:6" ht="27" customHeight="1" x14ac:dyDescent="0.2">
      <c r="A167" s="5" t="s">
        <v>24</v>
      </c>
      <c r="B167" s="4">
        <f t="shared" si="17"/>
        <v>74221.506508290666</v>
      </c>
      <c r="C167" s="16">
        <f>C166</f>
        <v>1591.4</v>
      </c>
      <c r="D167" s="17">
        <f t="shared" si="18"/>
        <v>46.639126874632815</v>
      </c>
      <c r="E167" s="4">
        <f t="shared" si="19"/>
        <v>9.3278253749265634</v>
      </c>
      <c r="F167" s="17">
        <f t="shared" si="20"/>
        <v>55.966952249559377</v>
      </c>
    </row>
    <row r="168" spans="1:6" ht="27" customHeight="1" x14ac:dyDescent="0.2">
      <c r="A168" s="5" t="s">
        <v>25</v>
      </c>
      <c r="B168" s="4">
        <f t="shared" si="17"/>
        <v>71283.171691425334</v>
      </c>
      <c r="C168" s="16">
        <f t="shared" ref="C168:C182" si="21">C167</f>
        <v>1591.4</v>
      </c>
      <c r="D168" s="17">
        <f t="shared" si="18"/>
        <v>44.79274330239118</v>
      </c>
      <c r="E168" s="4">
        <f t="shared" si="19"/>
        <v>8.9585486604782361</v>
      </c>
      <c r="F168" s="17">
        <f t="shared" si="20"/>
        <v>53.751291962869416</v>
      </c>
    </row>
    <row r="169" spans="1:6" ht="27" customHeight="1" x14ac:dyDescent="0.2">
      <c r="A169" s="5" t="s">
        <v>26</v>
      </c>
      <c r="B169" s="4">
        <f t="shared" si="17"/>
        <v>71554.482366666125</v>
      </c>
      <c r="C169" s="16">
        <f t="shared" si="21"/>
        <v>1591.4</v>
      </c>
      <c r="D169" s="17">
        <f t="shared" si="18"/>
        <v>44.963228834149881</v>
      </c>
      <c r="E169" s="4">
        <f t="shared" si="19"/>
        <v>8.9926457668299768</v>
      </c>
      <c r="F169" s="17">
        <f t="shared" si="20"/>
        <v>53.955874600979854</v>
      </c>
    </row>
    <row r="170" spans="1:6" ht="27" customHeight="1" x14ac:dyDescent="0.2">
      <c r="A170" s="5" t="s">
        <v>27</v>
      </c>
      <c r="B170" s="4">
        <f t="shared" si="17"/>
        <v>70474.294668227798</v>
      </c>
      <c r="C170" s="16">
        <f t="shared" si="21"/>
        <v>1591.4</v>
      </c>
      <c r="D170" s="17">
        <f t="shared" si="18"/>
        <v>44.284463157111844</v>
      </c>
      <c r="E170" s="4">
        <f t="shared" si="19"/>
        <v>8.8568926314223688</v>
      </c>
      <c r="F170" s="17">
        <f t="shared" si="20"/>
        <v>53.141355788534213</v>
      </c>
    </row>
    <row r="171" spans="1:6" ht="27" customHeight="1" x14ac:dyDescent="0.2">
      <c r="A171" s="5" t="s">
        <v>28</v>
      </c>
      <c r="B171" s="4">
        <f t="shared" si="17"/>
        <v>68952.122030666462</v>
      </c>
      <c r="C171" s="16">
        <f t="shared" si="21"/>
        <v>1591.4</v>
      </c>
      <c r="D171" s="17">
        <f t="shared" si="18"/>
        <v>43.327964076075439</v>
      </c>
      <c r="E171" s="4">
        <f t="shared" si="19"/>
        <v>8.6655928152150885</v>
      </c>
      <c r="F171" s="17">
        <f t="shared" si="20"/>
        <v>51.993556891290524</v>
      </c>
    </row>
    <row r="172" spans="1:6" ht="27" customHeight="1" x14ac:dyDescent="0.2">
      <c r="A172" s="5" t="s">
        <v>29</v>
      </c>
      <c r="B172" s="4">
        <f t="shared" si="17"/>
        <v>68770.319838557261</v>
      </c>
      <c r="C172" s="16">
        <f t="shared" si="21"/>
        <v>1591.4</v>
      </c>
      <c r="D172" s="17">
        <f t="shared" si="18"/>
        <v>43.213723663791164</v>
      </c>
      <c r="E172" s="4">
        <f t="shared" si="19"/>
        <v>8.6427447327582332</v>
      </c>
      <c r="F172" s="17">
        <f t="shared" si="20"/>
        <v>51.856468396549396</v>
      </c>
    </row>
    <row r="173" spans="1:6" ht="27" customHeight="1" x14ac:dyDescent="0.2">
      <c r="A173" s="5" t="s">
        <v>30</v>
      </c>
      <c r="B173" s="4">
        <f t="shared" si="17"/>
        <v>67625.843356398749</v>
      </c>
      <c r="C173" s="16">
        <f t="shared" si="21"/>
        <v>1591.4</v>
      </c>
      <c r="D173" s="17">
        <f t="shared" si="18"/>
        <v>42.494560359682509</v>
      </c>
      <c r="E173" s="4">
        <f t="shared" si="19"/>
        <v>8.4989120719365019</v>
      </c>
      <c r="F173" s="17">
        <f t="shared" si="20"/>
        <v>50.993472431619011</v>
      </c>
    </row>
    <row r="174" spans="1:6" ht="27" customHeight="1" x14ac:dyDescent="0.2">
      <c r="A174" s="7" t="s">
        <v>31</v>
      </c>
      <c r="B174" s="4">
        <f t="shared" si="17"/>
        <v>65732.210165072407</v>
      </c>
      <c r="C174" s="16">
        <f t="shared" si="21"/>
        <v>1591.4</v>
      </c>
      <c r="D174" s="17">
        <f t="shared" si="18"/>
        <v>41.304643813668719</v>
      </c>
      <c r="E174" s="4">
        <f t="shared" si="19"/>
        <v>8.2609287627337444</v>
      </c>
      <c r="F174" s="17">
        <f t="shared" si="20"/>
        <v>49.56557257640246</v>
      </c>
    </row>
    <row r="175" spans="1:6" ht="27" customHeight="1" x14ac:dyDescent="0.2">
      <c r="A175" s="7" t="s">
        <v>32</v>
      </c>
      <c r="B175" s="4">
        <f t="shared" si="17"/>
        <v>63775.121978105068</v>
      </c>
      <c r="C175" s="16">
        <f t="shared" si="21"/>
        <v>1591.4</v>
      </c>
      <c r="D175" s="17">
        <f t="shared" si="18"/>
        <v>40.074853574277405</v>
      </c>
      <c r="E175" s="4">
        <f t="shared" si="19"/>
        <v>8.0149707148554814</v>
      </c>
      <c r="F175" s="17">
        <f t="shared" si="20"/>
        <v>48.089824289132885</v>
      </c>
    </row>
    <row r="176" spans="1:6" ht="27" customHeight="1" x14ac:dyDescent="0.2">
      <c r="A176" s="7" t="s">
        <v>33</v>
      </c>
      <c r="B176" s="4">
        <f t="shared" si="17"/>
        <v>62912.837318496633</v>
      </c>
      <c r="C176" s="16">
        <f t="shared" si="21"/>
        <v>1591.4</v>
      </c>
      <c r="D176" s="17">
        <f t="shared" si="18"/>
        <v>39.533013270388736</v>
      </c>
      <c r="E176" s="4">
        <f t="shared" si="19"/>
        <v>7.9066026540777479</v>
      </c>
      <c r="F176" s="17">
        <f t="shared" si="20"/>
        <v>47.43961592446648</v>
      </c>
    </row>
    <row r="177" spans="1:6" ht="27" customHeight="1" x14ac:dyDescent="0.2">
      <c r="A177" s="7" t="s">
        <v>34</v>
      </c>
      <c r="B177" s="4">
        <f t="shared" si="17"/>
        <v>62912.837318496633</v>
      </c>
      <c r="C177" s="16">
        <f t="shared" si="21"/>
        <v>1591.4</v>
      </c>
      <c r="D177" s="17">
        <f t="shared" si="18"/>
        <v>39.533013270388736</v>
      </c>
      <c r="E177" s="4">
        <f t="shared" si="19"/>
        <v>7.9066026540777479</v>
      </c>
      <c r="F177" s="17">
        <f t="shared" si="20"/>
        <v>47.43961592446648</v>
      </c>
    </row>
    <row r="178" spans="1:6" ht="27" customHeight="1" x14ac:dyDescent="0.2">
      <c r="A178" s="5" t="s">
        <v>35</v>
      </c>
      <c r="B178" s="4">
        <f t="shared" si="17"/>
        <v>59125.066589787399</v>
      </c>
      <c r="C178" s="16">
        <f t="shared" si="21"/>
        <v>1591.4</v>
      </c>
      <c r="D178" s="17">
        <f t="shared" si="18"/>
        <v>37.152863258632273</v>
      </c>
      <c r="E178" s="4">
        <f t="shared" si="19"/>
        <v>7.4305726517264548</v>
      </c>
      <c r="F178" s="17">
        <f t="shared" si="20"/>
        <v>44.58343591035873</v>
      </c>
    </row>
    <row r="179" spans="1:6" ht="27" customHeight="1" x14ac:dyDescent="0.2">
      <c r="A179" s="5" t="s">
        <v>36</v>
      </c>
      <c r="B179" s="4">
        <f t="shared" si="17"/>
        <v>57422.393546743006</v>
      </c>
      <c r="C179" s="16">
        <f t="shared" si="21"/>
        <v>1591.4</v>
      </c>
      <c r="D179" s="17">
        <f t="shared" si="18"/>
        <v>36.082941778775293</v>
      </c>
      <c r="E179" s="4">
        <f t="shared" si="19"/>
        <v>7.216588355755059</v>
      </c>
      <c r="F179" s="17">
        <f t="shared" si="20"/>
        <v>43.29953013453035</v>
      </c>
    </row>
    <row r="180" spans="1:6" ht="27" customHeight="1" x14ac:dyDescent="0.2">
      <c r="A180" s="5" t="s">
        <v>37</v>
      </c>
      <c r="B180" s="4">
        <f t="shared" si="17"/>
        <v>53924.713695588696</v>
      </c>
      <c r="C180" s="16">
        <f t="shared" si="21"/>
        <v>1591.4</v>
      </c>
      <c r="D180" s="17">
        <f t="shared" si="18"/>
        <v>33.885078355905925</v>
      </c>
      <c r="E180" s="4">
        <f t="shared" si="19"/>
        <v>6.7770156711811858</v>
      </c>
      <c r="F180" s="17">
        <f t="shared" si="20"/>
        <v>40.662094027087107</v>
      </c>
    </row>
    <row r="181" spans="1:6" ht="27" customHeight="1" x14ac:dyDescent="0.2">
      <c r="A181" s="5" t="s">
        <v>38</v>
      </c>
      <c r="B181" s="4">
        <f t="shared" si="17"/>
        <v>50893.888726700192</v>
      </c>
      <c r="C181" s="16">
        <f t="shared" si="21"/>
        <v>1591.4</v>
      </c>
      <c r="D181" s="17">
        <f t="shared" si="18"/>
        <v>31.980576050458833</v>
      </c>
      <c r="E181" s="4">
        <f t="shared" si="19"/>
        <v>6.3961152100917671</v>
      </c>
      <c r="F181" s="17">
        <f t="shared" si="20"/>
        <v>38.376691260550601</v>
      </c>
    </row>
    <row r="182" spans="1:6" ht="27" customHeight="1" x14ac:dyDescent="0.2">
      <c r="A182" s="5" t="s">
        <v>39</v>
      </c>
      <c r="B182" s="4">
        <f t="shared" si="17"/>
        <v>45392.991485172395</v>
      </c>
      <c r="C182" s="16">
        <f t="shared" si="21"/>
        <v>1591.4</v>
      </c>
      <c r="D182" s="17">
        <f t="shared" si="18"/>
        <v>28.523935833336932</v>
      </c>
      <c r="E182" s="4">
        <f t="shared" si="19"/>
        <v>5.7047871666673871</v>
      </c>
      <c r="F182" s="17">
        <f t="shared" si="20"/>
        <v>34.228723000004322</v>
      </c>
    </row>
  </sheetData>
  <sheetProtection selectLockedCells="1" selectUnlockedCells="1"/>
  <mergeCells count="33">
    <mergeCell ref="A24:H24"/>
    <mergeCell ref="A1:H1"/>
    <mergeCell ref="A2:A3"/>
    <mergeCell ref="B2:C2"/>
    <mergeCell ref="D2:G2"/>
    <mergeCell ref="H2:H4"/>
    <mergeCell ref="A89:H89"/>
    <mergeCell ref="A25:A26"/>
    <mergeCell ref="B25:C25"/>
    <mergeCell ref="D25:G25"/>
    <mergeCell ref="H25:H27"/>
    <mergeCell ref="A45:H45"/>
    <mergeCell ref="A46:A47"/>
    <mergeCell ref="B46:C46"/>
    <mergeCell ref="D46:G46"/>
    <mergeCell ref="H46:H48"/>
    <mergeCell ref="A68:H68"/>
    <mergeCell ref="A69:A70"/>
    <mergeCell ref="B69:C69"/>
    <mergeCell ref="D69:G69"/>
    <mergeCell ref="H69:H71"/>
    <mergeCell ref="H90:H92"/>
    <mergeCell ref="A112:H112"/>
    <mergeCell ref="A113:A114"/>
    <mergeCell ref="B113:C113"/>
    <mergeCell ref="D113:G113"/>
    <mergeCell ref="H113:H115"/>
    <mergeCell ref="A140:B140"/>
    <mergeCell ref="A143:F143"/>
    <mergeCell ref="A164:F164"/>
    <mergeCell ref="A90:A91"/>
    <mergeCell ref="B90:C90"/>
    <mergeCell ref="D90:G90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>&amp;L&amp;8Ulrich Jakob, KJF
Marcel Prohaska, ReKo München
&amp;RStand: 27.11.2023</oddFooter>
  </headerFooter>
  <rowBreaks count="3" manualBreakCount="3">
    <brk id="44" max="16383" man="1"/>
    <brk id="88" max="16383" man="1"/>
    <brk id="1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AFC4-DB85-4252-996C-BEAB69EB04CC}">
  <sheetPr codeName="Tabelle3"/>
  <dimension ref="A1:J182"/>
  <sheetViews>
    <sheetView view="pageBreakPreview" zoomScale="118" zoomScaleNormal="118" zoomScaleSheetLayoutView="118" zoomScalePageLayoutView="130" workbookViewId="0">
      <selection activeCell="I1" sqref="I1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6384" width="12.42578125" style="1"/>
  </cols>
  <sheetData>
    <row r="1" spans="1:8" ht="27" customHeight="1" x14ac:dyDescent="0.2">
      <c r="A1" s="87" t="s">
        <v>170</v>
      </c>
      <c r="B1" s="87"/>
      <c r="C1" s="87"/>
      <c r="D1" s="87"/>
      <c r="E1" s="87"/>
      <c r="F1" s="87"/>
      <c r="G1" s="87"/>
      <c r="H1" s="87"/>
    </row>
    <row r="2" spans="1:8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</row>
    <row r="3" spans="1:8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</row>
    <row r="4" spans="1:8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</row>
    <row r="5" spans="1:8" ht="27" customHeight="1" x14ac:dyDescent="0.2">
      <c r="A5" s="2">
        <v>15</v>
      </c>
      <c r="B5" s="39">
        <v>5503.9983000000002</v>
      </c>
      <c r="C5" s="39">
        <v>5863.9221000000007</v>
      </c>
      <c r="D5" s="39">
        <v>6265.4023500000003</v>
      </c>
      <c r="E5" s="39">
        <v>6813.4853999999996</v>
      </c>
      <c r="F5" s="39">
        <v>7377.2773999999999</v>
      </c>
      <c r="G5" s="39">
        <v>7748.2154</v>
      </c>
      <c r="H5" s="40">
        <v>0.51780000000000004</v>
      </c>
    </row>
    <row r="6" spans="1:8" ht="27" customHeight="1" x14ac:dyDescent="0.2">
      <c r="A6" s="2">
        <v>14</v>
      </c>
      <c r="B6" s="39">
        <v>5003.8438999999998</v>
      </c>
      <c r="C6" s="39">
        <v>5329.7545</v>
      </c>
      <c r="D6" s="39">
        <v>5755.3731500000004</v>
      </c>
      <c r="E6" s="39">
        <v>6227.6755499999999</v>
      </c>
      <c r="F6" s="39">
        <v>6754.1627500000004</v>
      </c>
      <c r="G6" s="39">
        <v>7132.1270500000001</v>
      </c>
      <c r="H6" s="40">
        <v>0.51780000000000004</v>
      </c>
    </row>
    <row r="7" spans="1:8" ht="27" customHeight="1" x14ac:dyDescent="0.2">
      <c r="A7" s="2">
        <v>13</v>
      </c>
      <c r="B7" s="39">
        <v>4628.7597500000002</v>
      </c>
      <c r="C7" s="39">
        <v>4985.9511000000002</v>
      </c>
      <c r="D7" s="39">
        <v>5392.5691999999999</v>
      </c>
      <c r="E7" s="39">
        <v>5834.0445</v>
      </c>
      <c r="F7" s="39">
        <v>6353.51595</v>
      </c>
      <c r="G7" s="39">
        <v>6635.4436000000005</v>
      </c>
      <c r="H7" s="40">
        <v>0.51780000000000004</v>
      </c>
    </row>
    <row r="8" spans="1:8" ht="27" customHeight="1" x14ac:dyDescent="0.2">
      <c r="A8" s="2">
        <v>12</v>
      </c>
      <c r="B8" s="39">
        <v>4170.3200500000003</v>
      </c>
      <c r="C8" s="39">
        <v>4581.3374999999996</v>
      </c>
      <c r="D8" s="39">
        <v>5061.6579000000002</v>
      </c>
      <c r="E8" s="39">
        <v>5594.6333500000001</v>
      </c>
      <c r="F8" s="39">
        <v>6220.0056999999997</v>
      </c>
      <c r="G8" s="39">
        <v>6516.7349999999997</v>
      </c>
      <c r="H8" s="40">
        <v>0.70279999999999998</v>
      </c>
    </row>
    <row r="9" spans="1:8" ht="27" customHeight="1" x14ac:dyDescent="0.2">
      <c r="A9" s="2">
        <v>11</v>
      </c>
      <c r="B9" s="39">
        <v>4032.3788</v>
      </c>
      <c r="C9" s="39">
        <v>4410.4063999999998</v>
      </c>
      <c r="D9" s="39">
        <v>4765.6249000000007</v>
      </c>
      <c r="E9" s="39">
        <v>5151.0058500000005</v>
      </c>
      <c r="F9" s="39">
        <v>5678.4425499999998</v>
      </c>
      <c r="G9" s="39">
        <v>5975.1929499999997</v>
      </c>
      <c r="H9" s="40">
        <v>0.70279999999999998</v>
      </c>
    </row>
    <row r="10" spans="1:8" ht="27" customHeight="1" x14ac:dyDescent="0.2">
      <c r="A10" s="2">
        <v>10</v>
      </c>
      <c r="B10" s="39">
        <v>3895.3343000000004</v>
      </c>
      <c r="C10" s="39">
        <v>4191.5255500000003</v>
      </c>
      <c r="D10" s="39">
        <v>4528.2499000000007</v>
      </c>
      <c r="E10" s="39">
        <v>4893.43815</v>
      </c>
      <c r="F10" s="39">
        <v>5300.0984499999995</v>
      </c>
      <c r="G10" s="39">
        <v>5433.6297999999997</v>
      </c>
      <c r="H10" s="40">
        <v>0.70279999999999998</v>
      </c>
    </row>
    <row r="11" spans="1:8" ht="27" customHeight="1" x14ac:dyDescent="0.2">
      <c r="A11" s="2" t="s">
        <v>15</v>
      </c>
      <c r="B11" s="39">
        <v>3787.8403499999999</v>
      </c>
      <c r="C11" s="39">
        <v>4052.0756499999998</v>
      </c>
      <c r="D11" s="39">
        <v>4339.4259999999995</v>
      </c>
      <c r="E11" s="39">
        <v>4649.0579499999994</v>
      </c>
      <c r="F11" s="39">
        <v>4981.9104499999994</v>
      </c>
      <c r="G11" s="39">
        <v>5220.5198</v>
      </c>
      <c r="H11" s="40">
        <v>0.70279999999999998</v>
      </c>
    </row>
    <row r="12" spans="1:8" ht="27" customHeight="1" x14ac:dyDescent="0.2">
      <c r="A12" s="2" t="s">
        <v>16</v>
      </c>
      <c r="B12" s="39">
        <v>3566.8917000000001</v>
      </c>
      <c r="C12" s="39">
        <v>3814.5634999999997</v>
      </c>
      <c r="D12" s="39">
        <v>3969.9650000000001</v>
      </c>
      <c r="E12" s="39">
        <v>4429.8922499999999</v>
      </c>
      <c r="F12" s="39">
        <v>4702.4198500000002</v>
      </c>
      <c r="G12" s="39">
        <v>5018.1075000000001</v>
      </c>
      <c r="H12" s="40">
        <v>0.70279999999999998</v>
      </c>
    </row>
    <row r="13" spans="1:8" ht="27" customHeight="1" x14ac:dyDescent="0.2">
      <c r="A13" s="2" t="s">
        <v>17</v>
      </c>
      <c r="B13" s="39">
        <v>3448.9638</v>
      </c>
      <c r="C13" s="39">
        <v>3662.3164499999998</v>
      </c>
      <c r="D13" s="39">
        <v>3869.96155</v>
      </c>
      <c r="E13" s="39">
        <v>4331.8721999999998</v>
      </c>
      <c r="F13" s="39">
        <v>4436.3910500000002</v>
      </c>
      <c r="G13" s="39">
        <v>4703.2322000000004</v>
      </c>
      <c r="H13" s="40">
        <v>0.70279999999999998</v>
      </c>
    </row>
    <row r="14" spans="1:8" ht="27" customHeight="1" x14ac:dyDescent="0.2">
      <c r="A14" s="2">
        <v>8</v>
      </c>
      <c r="B14" s="39">
        <v>3281.4403499999999</v>
      </c>
      <c r="C14" s="39">
        <v>3486.5851000000002</v>
      </c>
      <c r="D14" s="39">
        <v>3628.6830500000001</v>
      </c>
      <c r="E14" s="39">
        <v>3770.5383499999998</v>
      </c>
      <c r="F14" s="39">
        <v>3922.6904500000001</v>
      </c>
      <c r="G14" s="39">
        <v>3995.8546999999999</v>
      </c>
      <c r="H14" s="40">
        <v>0.84509999999999996</v>
      </c>
    </row>
    <row r="15" spans="1:8" ht="27" customHeight="1" x14ac:dyDescent="0.2">
      <c r="A15" s="2">
        <v>7</v>
      </c>
      <c r="B15" s="39">
        <v>3095.2328499999999</v>
      </c>
      <c r="C15" s="39">
        <v>3331.5844999999999</v>
      </c>
      <c r="D15" s="39">
        <v>3472.3848000000003</v>
      </c>
      <c r="E15" s="39">
        <v>3614.4722000000002</v>
      </c>
      <c r="F15" s="39">
        <v>3748.4888500000002</v>
      </c>
      <c r="G15" s="39">
        <v>3820.4504000000002</v>
      </c>
      <c r="H15" s="40">
        <v>0.84509999999999996</v>
      </c>
    </row>
    <row r="16" spans="1:8" ht="27" customHeight="1" x14ac:dyDescent="0.2">
      <c r="A16" s="2">
        <v>6</v>
      </c>
      <c r="B16" s="39">
        <v>3042.0397499999999</v>
      </c>
      <c r="C16" s="39">
        <v>3236.5501000000004</v>
      </c>
      <c r="D16" s="39">
        <v>3372.9404999999997</v>
      </c>
      <c r="E16" s="39">
        <v>3507.9171999999999</v>
      </c>
      <c r="F16" s="39">
        <v>3640.4884999999999</v>
      </c>
      <c r="G16" s="39">
        <v>3708.0190499999999</v>
      </c>
      <c r="H16" s="40">
        <v>0.84509999999999996</v>
      </c>
    </row>
    <row r="17" spans="1:10" ht="27" customHeight="1" x14ac:dyDescent="0.2">
      <c r="A17" s="2">
        <v>5</v>
      </c>
      <c r="B17" s="39">
        <v>2928.9859499999998</v>
      </c>
      <c r="C17" s="39">
        <v>3117.6727000000001</v>
      </c>
      <c r="D17" s="39">
        <v>3245.1061499999996</v>
      </c>
      <c r="E17" s="39">
        <v>3380.0617499999998</v>
      </c>
      <c r="F17" s="39">
        <v>3505.4695999999999</v>
      </c>
      <c r="G17" s="39">
        <v>3570.2782500000003</v>
      </c>
      <c r="H17" s="40">
        <v>0.84509999999999996</v>
      </c>
    </row>
    <row r="18" spans="1:10" ht="27" customHeight="1" x14ac:dyDescent="0.2">
      <c r="A18" s="2">
        <v>4</v>
      </c>
      <c r="B18" s="39">
        <v>2802.61805</v>
      </c>
      <c r="C18" s="39">
        <v>2993.5519499999996</v>
      </c>
      <c r="D18" s="39">
        <v>3153.7537000000002</v>
      </c>
      <c r="E18" s="39">
        <v>3253.4828499999999</v>
      </c>
      <c r="F18" s="39">
        <v>3353.20145</v>
      </c>
      <c r="G18" s="39">
        <v>3411.5956999999999</v>
      </c>
      <c r="H18" s="40">
        <v>0.84509999999999996</v>
      </c>
    </row>
    <row r="19" spans="1:10" ht="27" customHeight="1" x14ac:dyDescent="0.2">
      <c r="A19" s="2">
        <v>3</v>
      </c>
      <c r="B19" s="39">
        <v>2762.6862999999998</v>
      </c>
      <c r="C19" s="39">
        <v>2968.0209500000001</v>
      </c>
      <c r="D19" s="39">
        <v>3017.9857500000003</v>
      </c>
      <c r="E19" s="39">
        <v>3132.2105999999999</v>
      </c>
      <c r="F19" s="39">
        <v>3217.9187999999999</v>
      </c>
      <c r="G19" s="39">
        <v>3296.4319</v>
      </c>
      <c r="H19" s="40">
        <v>0.84509999999999996</v>
      </c>
    </row>
    <row r="20" spans="1:10" ht="27" customHeight="1" x14ac:dyDescent="0.2">
      <c r="A20" s="2" t="s">
        <v>18</v>
      </c>
      <c r="B20" s="39">
        <v>2601.6</v>
      </c>
      <c r="C20" s="39">
        <v>2835.8189000000002</v>
      </c>
      <c r="D20" s="39">
        <v>2921.6220499999999</v>
      </c>
      <c r="E20" s="39">
        <v>3036.0262499999999</v>
      </c>
      <c r="F20" s="39">
        <v>3114.6343000000002</v>
      </c>
      <c r="G20" s="39">
        <v>3229.9668999999999</v>
      </c>
      <c r="H20" s="40">
        <v>0.84509999999999996</v>
      </c>
    </row>
    <row r="21" spans="1:10" ht="27" customHeight="1" x14ac:dyDescent="0.2">
      <c r="A21" s="2">
        <v>2</v>
      </c>
      <c r="B21" s="39">
        <v>2582.16</v>
      </c>
      <c r="C21" s="39">
        <v>2784.28215</v>
      </c>
      <c r="D21" s="39">
        <v>2834.6689499999998</v>
      </c>
      <c r="E21" s="39">
        <v>2906.5777500000004</v>
      </c>
      <c r="F21" s="39">
        <v>3064.6273000000001</v>
      </c>
      <c r="G21" s="39">
        <v>3229.9668999999999</v>
      </c>
      <c r="H21" s="40">
        <v>0.84509999999999996</v>
      </c>
    </row>
    <row r="22" spans="1:10" ht="27" customHeight="1" x14ac:dyDescent="0.2">
      <c r="A22" s="2">
        <v>1</v>
      </c>
      <c r="B22" s="53"/>
      <c r="C22" s="39">
        <v>2355.52</v>
      </c>
      <c r="D22" s="39">
        <v>2388.86</v>
      </c>
      <c r="E22" s="39">
        <v>2430.5500000000002</v>
      </c>
      <c r="F22" s="39">
        <v>2469.42</v>
      </c>
      <c r="G22" s="39">
        <v>2569.4699999999998</v>
      </c>
      <c r="H22" s="40">
        <v>0.84509999999999996</v>
      </c>
      <c r="I22" s="48">
        <f>SUM(B5:G22)</f>
        <v>445134.11084999976</v>
      </c>
      <c r="J22" s="68">
        <f>I22/'Neueinstell. ab 01.07.22'!I22-1</f>
        <v>0.11157072647729094</v>
      </c>
    </row>
    <row r="23" spans="1:10" ht="27" customHeight="1" x14ac:dyDescent="0.2"/>
    <row r="24" spans="1:10" ht="27" customHeight="1" x14ac:dyDescent="0.2">
      <c r="A24" s="90" t="s">
        <v>171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7" t="s">
        <v>19</v>
      </c>
      <c r="E26" s="67" t="s">
        <v>20</v>
      </c>
      <c r="F26" s="67" t="s">
        <v>21</v>
      </c>
      <c r="G26" s="67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v>4458.197900000001</v>
      </c>
      <c r="C28" s="43">
        <v>4571.7897499999999</v>
      </c>
      <c r="D28" s="43">
        <v>5134.5056500000001</v>
      </c>
      <c r="E28" s="43">
        <v>5556.5056500000001</v>
      </c>
      <c r="F28" s="43">
        <v>6189.52675</v>
      </c>
      <c r="G28" s="43">
        <v>6576.3636000000006</v>
      </c>
      <c r="H28" s="41">
        <v>0.70279999999999998</v>
      </c>
    </row>
    <row r="29" spans="1:10" ht="27" customHeight="1" x14ac:dyDescent="0.2">
      <c r="A29" s="5" t="s">
        <v>24</v>
      </c>
      <c r="B29" s="43">
        <v>4110.5226499999999</v>
      </c>
      <c r="C29" s="43">
        <v>4395.9634500000002</v>
      </c>
      <c r="D29" s="43">
        <v>4853.1371500000005</v>
      </c>
      <c r="E29" s="43">
        <v>5134.5056500000001</v>
      </c>
      <c r="F29" s="43">
        <v>5697.1687999999995</v>
      </c>
      <c r="G29" s="43">
        <v>6027.7530500000003</v>
      </c>
      <c r="H29" s="41">
        <v>0.70279999999999998</v>
      </c>
    </row>
    <row r="30" spans="1:10" ht="27" customHeight="1" x14ac:dyDescent="0.2">
      <c r="A30" s="5" t="s">
        <v>25</v>
      </c>
      <c r="B30" s="43">
        <v>4026.3758499999999</v>
      </c>
      <c r="C30" s="43">
        <v>4304.5371500000001</v>
      </c>
      <c r="D30" s="43">
        <v>4614.0002999999997</v>
      </c>
      <c r="E30" s="43">
        <v>4993.8108499999998</v>
      </c>
      <c r="F30" s="43">
        <v>5415.8213999999998</v>
      </c>
      <c r="G30" s="43">
        <v>5669.0424999999996</v>
      </c>
      <c r="H30" s="41">
        <v>0.70279999999999998</v>
      </c>
    </row>
    <row r="31" spans="1:10" ht="27" customHeight="1" x14ac:dyDescent="0.2">
      <c r="A31" s="5" t="s">
        <v>26</v>
      </c>
      <c r="B31" s="66">
        <v>4064.14075</v>
      </c>
      <c r="C31" s="66">
        <v>4329.7581</v>
      </c>
      <c r="D31" s="66">
        <v>4611.1476999999995</v>
      </c>
      <c r="E31" s="66">
        <v>4934.6845500000009</v>
      </c>
      <c r="F31" s="66">
        <v>5455.1687999999995</v>
      </c>
      <c r="G31" s="66">
        <v>5680.2213999999994</v>
      </c>
      <c r="H31" s="41">
        <v>0.70279999999999998</v>
      </c>
      <c r="I31" s="34"/>
    </row>
    <row r="32" spans="1:10" ht="27" customHeight="1" x14ac:dyDescent="0.2">
      <c r="A32" s="5" t="s">
        <v>27</v>
      </c>
      <c r="B32" s="66">
        <v>4027.02585</v>
      </c>
      <c r="C32" s="66">
        <v>4289.3832499999999</v>
      </c>
      <c r="D32" s="66">
        <v>4602.0536000000002</v>
      </c>
      <c r="E32" s="66">
        <v>4920.1044499999998</v>
      </c>
      <c r="F32" s="66">
        <v>5271.8098</v>
      </c>
      <c r="G32" s="66">
        <v>5517.9729499999994</v>
      </c>
      <c r="H32" s="41">
        <v>0.70279999999999998</v>
      </c>
      <c r="I32" s="34"/>
    </row>
    <row r="33" spans="1:10" ht="27" customHeight="1" x14ac:dyDescent="0.2">
      <c r="A33" s="5" t="s">
        <v>28</v>
      </c>
      <c r="B33" s="66">
        <v>3936.9710500000001</v>
      </c>
      <c r="C33" s="66">
        <v>4192.5975500000004</v>
      </c>
      <c r="D33" s="66">
        <v>4540.8002999999999</v>
      </c>
      <c r="E33" s="66">
        <v>4822.1160499999996</v>
      </c>
      <c r="F33" s="66">
        <v>5173.8108499999998</v>
      </c>
      <c r="G33" s="66">
        <v>5349.6477000000004</v>
      </c>
      <c r="H33" s="41">
        <v>0.70279999999999998</v>
      </c>
      <c r="I33" s="34"/>
    </row>
    <row r="34" spans="1:10" ht="27" customHeight="1" x14ac:dyDescent="0.2">
      <c r="A34" s="5" t="s">
        <v>29</v>
      </c>
      <c r="B34" s="66">
        <v>3927.0856999999996</v>
      </c>
      <c r="C34" s="66">
        <v>4182.0053499999995</v>
      </c>
      <c r="D34" s="66">
        <v>4515.6385500000006</v>
      </c>
      <c r="E34" s="66">
        <v>4811.0385499999993</v>
      </c>
      <c r="F34" s="66">
        <v>5176.7965000000004</v>
      </c>
      <c r="G34" s="66">
        <v>5331.5333500000006</v>
      </c>
      <c r="H34" s="41">
        <v>0.70279999999999998</v>
      </c>
      <c r="I34" s="34"/>
    </row>
    <row r="35" spans="1:10" ht="27" customHeight="1" x14ac:dyDescent="0.2">
      <c r="A35" s="5" t="s">
        <v>30</v>
      </c>
      <c r="B35" s="66">
        <v>3877.5534499999999</v>
      </c>
      <c r="C35" s="66">
        <v>4128.8438999999998</v>
      </c>
      <c r="D35" s="66">
        <v>4305.3876</v>
      </c>
      <c r="E35" s="66">
        <v>4755.5455499999998</v>
      </c>
      <c r="F35" s="66">
        <v>5107.2192500000001</v>
      </c>
      <c r="G35" s="66">
        <v>5318.2298000000001</v>
      </c>
      <c r="H35" s="41">
        <v>0.70279999999999998</v>
      </c>
      <c r="I35" s="34"/>
    </row>
    <row r="36" spans="1:10" ht="27" customHeight="1" x14ac:dyDescent="0.2">
      <c r="A36" s="7" t="s">
        <v>31</v>
      </c>
      <c r="B36" s="66">
        <v>3761.4893500000003</v>
      </c>
      <c r="C36" s="66">
        <v>4007.9373500000002</v>
      </c>
      <c r="D36" s="66">
        <v>4183.0040499999996</v>
      </c>
      <c r="E36" s="66">
        <v>4631.4740000000002</v>
      </c>
      <c r="F36" s="66">
        <v>4983.1371500000005</v>
      </c>
      <c r="G36" s="66">
        <v>5194.1477000000004</v>
      </c>
      <c r="H36" s="41">
        <v>0.70279999999999998</v>
      </c>
      <c r="I36" s="34"/>
    </row>
    <row r="37" spans="1:10" ht="27" customHeight="1" x14ac:dyDescent="0.2">
      <c r="A37" s="42" t="s">
        <v>32</v>
      </c>
      <c r="B37" s="66">
        <v>3528.4715000000001</v>
      </c>
      <c r="C37" s="66">
        <v>3852.2931999999996</v>
      </c>
      <c r="D37" s="66">
        <v>4014.2040500000003</v>
      </c>
      <c r="E37" s="66">
        <v>4498.0059499999998</v>
      </c>
      <c r="F37" s="66">
        <v>4892.5653999999995</v>
      </c>
      <c r="G37" s="66">
        <v>5216.6614</v>
      </c>
      <c r="H37" s="41">
        <v>0.70279999999999998</v>
      </c>
      <c r="I37" s="34"/>
    </row>
    <row r="38" spans="1:10" ht="27" customHeight="1" x14ac:dyDescent="0.2">
      <c r="A38" s="7" t="s">
        <v>33</v>
      </c>
      <c r="B38" s="66">
        <v>3501.3896500000001</v>
      </c>
      <c r="C38" s="66">
        <v>3728.7948999999999</v>
      </c>
      <c r="D38" s="66">
        <v>3994.5493999999999</v>
      </c>
      <c r="E38" s="66">
        <v>4383.2219500000001</v>
      </c>
      <c r="F38" s="66">
        <v>4750.7100999999993</v>
      </c>
      <c r="G38" s="66">
        <v>5032.4372999999996</v>
      </c>
      <c r="H38" s="41">
        <v>0.84509999999999996</v>
      </c>
      <c r="I38" s="34"/>
    </row>
    <row r="39" spans="1:10" ht="27" customHeight="1" x14ac:dyDescent="0.2">
      <c r="A39" s="7" t="s">
        <v>34</v>
      </c>
      <c r="B39" s="66">
        <v>3501.3896500000001</v>
      </c>
      <c r="C39" s="66">
        <v>3728.7948999999999</v>
      </c>
      <c r="D39" s="66">
        <v>3994.5493999999999</v>
      </c>
      <c r="E39" s="66">
        <v>4383.2219500000001</v>
      </c>
      <c r="F39" s="66">
        <v>4750.7100999999993</v>
      </c>
      <c r="G39" s="66">
        <v>5032.4372999999996</v>
      </c>
      <c r="H39" s="41">
        <v>0.84509999999999996</v>
      </c>
      <c r="I39" s="34"/>
    </row>
    <row r="40" spans="1:10" ht="27" customHeight="1" x14ac:dyDescent="0.2">
      <c r="A40" s="5" t="s">
        <v>35</v>
      </c>
      <c r="B40" s="66">
        <v>3433.8485500000002</v>
      </c>
      <c r="C40" s="66">
        <v>3656.3058499999997</v>
      </c>
      <c r="D40" s="66">
        <v>3885.8316500000001</v>
      </c>
      <c r="E40" s="66">
        <v>4103.2882499999996</v>
      </c>
      <c r="F40" s="66">
        <v>4315.8602000000001</v>
      </c>
      <c r="G40" s="66">
        <v>4539.3936000000003</v>
      </c>
      <c r="H40" s="41">
        <v>0.84509999999999996</v>
      </c>
      <c r="I40" s="34"/>
    </row>
    <row r="41" spans="1:10" ht="27" customHeight="1" x14ac:dyDescent="0.2">
      <c r="A41" s="5" t="s">
        <v>36</v>
      </c>
      <c r="B41" s="66">
        <v>3353.5947000000001</v>
      </c>
      <c r="C41" s="66">
        <v>3570.1862000000001</v>
      </c>
      <c r="D41" s="66">
        <v>3785.7015999999999</v>
      </c>
      <c r="E41" s="66">
        <v>4001.1748000000002</v>
      </c>
      <c r="F41" s="66">
        <v>4162.8218999999999</v>
      </c>
      <c r="G41" s="66">
        <v>4406.4003000000002</v>
      </c>
      <c r="H41" s="41">
        <v>0.84509999999999996</v>
      </c>
      <c r="I41" s="34"/>
    </row>
    <row r="42" spans="1:10" ht="27" customHeight="1" x14ac:dyDescent="0.2">
      <c r="A42" s="5" t="s">
        <v>37</v>
      </c>
      <c r="B42" s="66">
        <v>3221.8146500000003</v>
      </c>
      <c r="C42" s="66">
        <v>3428.7634499999999</v>
      </c>
      <c r="D42" s="66">
        <v>3617.3341500000001</v>
      </c>
      <c r="E42" s="66">
        <v>3745.2951000000003</v>
      </c>
      <c r="F42" s="66">
        <v>3866.5146</v>
      </c>
      <c r="G42" s="66">
        <v>4055.3595999999998</v>
      </c>
      <c r="H42" s="41">
        <v>0.84509999999999996</v>
      </c>
      <c r="I42" s="34"/>
    </row>
    <row r="43" spans="1:10" ht="27" customHeight="1" x14ac:dyDescent="0.2">
      <c r="A43" s="5" t="s">
        <v>38</v>
      </c>
      <c r="B43" s="66">
        <v>3054.89255</v>
      </c>
      <c r="C43" s="66">
        <v>3249.6244499999998</v>
      </c>
      <c r="D43" s="66">
        <v>3430.7784999999999</v>
      </c>
      <c r="E43" s="66">
        <v>3597.1203499999997</v>
      </c>
      <c r="F43" s="66">
        <v>3673.2280500000002</v>
      </c>
      <c r="G43" s="66">
        <v>3764.1373999999996</v>
      </c>
      <c r="H43" s="41">
        <v>0.84509999999999996</v>
      </c>
      <c r="I43" s="34"/>
    </row>
    <row r="44" spans="1:10" ht="27" customHeight="1" x14ac:dyDescent="0.2">
      <c r="A44" s="5" t="s">
        <v>39</v>
      </c>
      <c r="B44" s="66">
        <v>2849.1359000000002</v>
      </c>
      <c r="C44" s="66">
        <v>2968.4142000000002</v>
      </c>
      <c r="D44" s="66">
        <v>3056.6438500000004</v>
      </c>
      <c r="E44" s="66">
        <v>3152.4484000000002</v>
      </c>
      <c r="F44" s="66">
        <v>3260.1849999999999</v>
      </c>
      <c r="G44" s="66">
        <v>3367.95325</v>
      </c>
      <c r="H44" s="41">
        <v>0.84509999999999996</v>
      </c>
      <c r="I44" s="34">
        <f>SUM(B28:G44)</f>
        <v>445005.46910000005</v>
      </c>
      <c r="J44" s="68">
        <f>I44/'Neueinstell. ab 01.07.22'!I44-1</f>
        <v>0.1068311463033218</v>
      </c>
    </row>
    <row r="45" spans="1:10" ht="27" customHeight="1" x14ac:dyDescent="0.2">
      <c r="A45" s="87" t="s">
        <v>172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9" ht="27" customHeight="1" x14ac:dyDescent="0.2">
      <c r="A49" s="2">
        <v>15</v>
      </c>
      <c r="B49" s="8">
        <f t="shared" ref="B49:G49" si="0">(B5*12)+(B5*12*0.02)+(B5*$H5)</f>
        <v>70218.909511739999</v>
      </c>
      <c r="C49" s="8">
        <f t="shared" si="0"/>
        <v>74810.745367380019</v>
      </c>
      <c r="D49" s="8">
        <f t="shared" si="0"/>
        <v>79932.750100830002</v>
      </c>
      <c r="E49" s="8">
        <f t="shared" si="0"/>
        <v>86925.084036119995</v>
      </c>
      <c r="F49" s="8">
        <f t="shared" si="0"/>
        <v>94117.829613719994</v>
      </c>
      <c r="G49" s="8">
        <f t="shared" si="0"/>
        <v>98850.182430119996</v>
      </c>
      <c r="H49" s="36">
        <v>0.51780000000000004</v>
      </c>
    </row>
    <row r="50" spans="1:9" ht="27" customHeight="1" x14ac:dyDescent="0.2">
      <c r="A50" s="2">
        <v>14</v>
      </c>
      <c r="B50" s="8">
        <f t="shared" ref="B50:G65" si="1">(B6*12)+(B6*12*0.02)+(B6*$H6)</f>
        <v>63838.039707419994</v>
      </c>
      <c r="C50" s="8">
        <f t="shared" si="1"/>
        <v>67995.941960100012</v>
      </c>
      <c r="D50" s="8">
        <f t="shared" si="1"/>
        <v>73425.899573070012</v>
      </c>
      <c r="E50" s="8">
        <f t="shared" si="1"/>
        <v>79451.439131789986</v>
      </c>
      <c r="F50" s="8">
        <f t="shared" si="1"/>
        <v>86168.257531950017</v>
      </c>
      <c r="G50" s="8">
        <f t="shared" si="1"/>
        <v>90990.250478490008</v>
      </c>
      <c r="H50" s="36">
        <v>0.51780000000000004</v>
      </c>
      <c r="I50" s="48"/>
    </row>
    <row r="51" spans="1:9" ht="27" customHeight="1" x14ac:dyDescent="0.2">
      <c r="A51" s="2">
        <v>13</v>
      </c>
      <c r="B51" s="39">
        <f t="shared" si="1"/>
        <v>59052.791138549997</v>
      </c>
      <c r="C51" s="8">
        <f t="shared" si="1"/>
        <v>63609.766943580005</v>
      </c>
      <c r="D51" s="8">
        <f t="shared" si="1"/>
        <v>68797.319339759997</v>
      </c>
      <c r="E51" s="8">
        <f t="shared" si="1"/>
        <v>74429.572922099993</v>
      </c>
      <c r="F51" s="8">
        <f t="shared" si="1"/>
        <v>81056.885786909988</v>
      </c>
      <c r="G51" s="8">
        <f t="shared" si="1"/>
        <v>84653.662360080023</v>
      </c>
      <c r="H51" s="36">
        <v>0.51780000000000004</v>
      </c>
      <c r="I51" s="48"/>
    </row>
    <row r="52" spans="1:9" ht="27" customHeight="1" x14ac:dyDescent="0.2">
      <c r="A52" s="49">
        <v>12</v>
      </c>
      <c r="B52" s="39">
        <f t="shared" si="1"/>
        <v>53975.618343140006</v>
      </c>
      <c r="C52" s="39">
        <f t="shared" si="1"/>
        <v>59295.334994999997</v>
      </c>
      <c r="D52" s="8">
        <f t="shared" si="1"/>
        <v>65512.025868119999</v>
      </c>
      <c r="E52" s="8">
        <f t="shared" si="1"/>
        <v>72410.220522379997</v>
      </c>
      <c r="F52" s="8">
        <f t="shared" si="1"/>
        <v>80504.289773959987</v>
      </c>
      <c r="G52" s="8">
        <f t="shared" si="1"/>
        <v>84344.797757999986</v>
      </c>
      <c r="H52" s="36">
        <v>0.70279999999999998</v>
      </c>
    </row>
    <row r="53" spans="1:9" ht="27" customHeight="1" x14ac:dyDescent="0.2">
      <c r="A53" s="2">
        <v>11</v>
      </c>
      <c r="B53" s="39">
        <f t="shared" si="1"/>
        <v>52190.272332640001</v>
      </c>
      <c r="C53" s="39">
        <f t="shared" si="1"/>
        <v>57083.007953920001</v>
      </c>
      <c r="D53" s="39">
        <f t="shared" si="1"/>
        <v>61680.529955720005</v>
      </c>
      <c r="E53" s="8">
        <f t="shared" si="1"/>
        <v>66668.438515379996</v>
      </c>
      <c r="F53" s="8">
        <f t="shared" si="1"/>
        <v>73494.946236139993</v>
      </c>
      <c r="G53" s="8">
        <f t="shared" si="1"/>
        <v>77335.727313259995</v>
      </c>
      <c r="H53" s="36">
        <v>0.70279999999999998</v>
      </c>
    </row>
    <row r="54" spans="1:9" ht="27" customHeight="1" x14ac:dyDescent="0.2">
      <c r="A54" s="2">
        <v>10</v>
      </c>
      <c r="B54" s="39">
        <f t="shared" si="1"/>
        <v>50416.532778040011</v>
      </c>
      <c r="C54" s="39">
        <f t="shared" si="1"/>
        <v>54250.076888540003</v>
      </c>
      <c r="D54" s="39">
        <f t="shared" si="1"/>
        <v>58608.232805720007</v>
      </c>
      <c r="E54" s="8">
        <f t="shared" si="1"/>
        <v>63334.79128782</v>
      </c>
      <c r="F54" s="8">
        <f t="shared" si="1"/>
        <v>68598.11421865999</v>
      </c>
      <c r="G54" s="8">
        <f t="shared" si="1"/>
        <v>70326.383775440001</v>
      </c>
      <c r="H54" s="36">
        <v>0.70279999999999998</v>
      </c>
    </row>
    <row r="55" spans="1:9" ht="27" customHeight="1" x14ac:dyDescent="0.2">
      <c r="A55" s="2" t="s">
        <v>15</v>
      </c>
      <c r="B55" s="39">
        <f t="shared" si="1"/>
        <v>49025.260081979992</v>
      </c>
      <c r="C55" s="39">
        <f t="shared" si="1"/>
        <v>52445.204722820003</v>
      </c>
      <c r="D55" s="39">
        <f t="shared" si="1"/>
        <v>56164.322832799997</v>
      </c>
      <c r="E55" s="39">
        <f t="shared" si="1"/>
        <v>60171.827235259996</v>
      </c>
      <c r="F55" s="8">
        <f t="shared" si="1"/>
        <v>64479.870572259992</v>
      </c>
      <c r="G55" s="8">
        <f t="shared" si="1"/>
        <v>67568.143667440003</v>
      </c>
      <c r="H55" s="36">
        <v>0.70279999999999998</v>
      </c>
    </row>
    <row r="56" spans="1:9" ht="27" customHeight="1" x14ac:dyDescent="0.2">
      <c r="A56" s="2" t="s">
        <v>16</v>
      </c>
      <c r="B56" s="39">
        <f t="shared" si="1"/>
        <v>46165.565894760002</v>
      </c>
      <c r="C56" s="39">
        <f t="shared" si="1"/>
        <v>49371.132467799995</v>
      </c>
      <c r="D56" s="39">
        <f t="shared" si="1"/>
        <v>51382.463001999997</v>
      </c>
      <c r="E56" s="39">
        <f t="shared" si="1"/>
        <v>57335.209413299999</v>
      </c>
      <c r="F56" s="39">
        <f t="shared" si="1"/>
        <v>60862.479634579999</v>
      </c>
      <c r="G56" s="8">
        <f t="shared" si="1"/>
        <v>64948.361751000004</v>
      </c>
      <c r="H56" s="36">
        <v>0.70279999999999998</v>
      </c>
    </row>
    <row r="57" spans="1:9" ht="27" customHeight="1" x14ac:dyDescent="0.2">
      <c r="A57" s="49" t="s">
        <v>158</v>
      </c>
      <c r="B57" s="4">
        <f t="shared" si="1"/>
        <v>44639.248670640001</v>
      </c>
      <c r="C57" s="4">
        <f t="shared" si="1"/>
        <v>47400.62934906</v>
      </c>
      <c r="D57" s="4">
        <f t="shared" si="1"/>
        <v>50088.138349339999</v>
      </c>
      <c r="E57" s="4">
        <f t="shared" si="1"/>
        <v>56066.555510159997</v>
      </c>
      <c r="F57" s="4">
        <f t="shared" si="1"/>
        <v>57419.322081940001</v>
      </c>
      <c r="G57" s="4">
        <f t="shared" si="1"/>
        <v>60872.993718160003</v>
      </c>
      <c r="H57" s="36">
        <v>0.70279999999999998</v>
      </c>
      <c r="I57" s="48"/>
    </row>
    <row r="58" spans="1:9" ht="27" customHeight="1" x14ac:dyDescent="0.2">
      <c r="A58" s="2">
        <v>8</v>
      </c>
      <c r="B58" s="4">
        <f t="shared" si="1"/>
        <v>42937.975123784992</v>
      </c>
      <c r="C58" s="4">
        <f t="shared" si="1"/>
        <v>45622.314692009997</v>
      </c>
      <c r="D58" s="4">
        <f t="shared" si="1"/>
        <v>47481.680577555002</v>
      </c>
      <c r="E58" s="4">
        <f t="shared" si="1"/>
        <v>49337.871363585</v>
      </c>
      <c r="F58" s="4">
        <f t="shared" si="1"/>
        <v>51328.796807295003</v>
      </c>
      <c r="G58" s="4">
        <f t="shared" si="1"/>
        <v>52286.158334969994</v>
      </c>
      <c r="H58" s="40">
        <v>0.84509999999999996</v>
      </c>
    </row>
    <row r="59" spans="1:9" ht="27" customHeight="1" x14ac:dyDescent="0.2">
      <c r="A59" s="2">
        <v>7</v>
      </c>
      <c r="B59" s="4">
        <f t="shared" si="1"/>
        <v>40501.431365534991</v>
      </c>
      <c r="C59" s="4">
        <f t="shared" si="1"/>
        <v>43594.11634095</v>
      </c>
      <c r="D59" s="4">
        <f t="shared" si="1"/>
        <v>45436.502346480003</v>
      </c>
      <c r="E59" s="4">
        <f t="shared" si="1"/>
        <v>47295.730184220003</v>
      </c>
      <c r="F59" s="4">
        <f t="shared" si="1"/>
        <v>49049.351451135008</v>
      </c>
      <c r="G59" s="4">
        <f t="shared" si="1"/>
        <v>49990.975529040006</v>
      </c>
      <c r="H59" s="40">
        <v>0.84509999999999996</v>
      </c>
    </row>
    <row r="60" spans="1:9" ht="27" customHeight="1" x14ac:dyDescent="0.2">
      <c r="A60" s="2">
        <v>6</v>
      </c>
      <c r="B60" s="4">
        <f t="shared" si="1"/>
        <v>39805.394332725002</v>
      </c>
      <c r="C60" s="4">
        <f t="shared" si="1"/>
        <v>42350.581713510001</v>
      </c>
      <c r="D60" s="4">
        <f t="shared" si="1"/>
        <v>44135.26373654999</v>
      </c>
      <c r="E60" s="4">
        <f t="shared" si="1"/>
        <v>45901.447353719996</v>
      </c>
      <c r="F60" s="4">
        <f t="shared" si="1"/>
        <v>47636.15607135</v>
      </c>
      <c r="G60" s="4">
        <f t="shared" si="1"/>
        <v>48519.800071155005</v>
      </c>
      <c r="H60" s="40">
        <v>0.84509999999999996</v>
      </c>
    </row>
    <row r="61" spans="1:9" ht="27" customHeight="1" x14ac:dyDescent="0.2">
      <c r="A61" s="2">
        <v>5</v>
      </c>
      <c r="B61" s="4">
        <f t="shared" si="1"/>
        <v>38326.074054344994</v>
      </c>
      <c r="C61" s="4">
        <f t="shared" si="1"/>
        <v>40795.059046770002</v>
      </c>
      <c r="D61" s="4">
        <f t="shared" si="1"/>
        <v>42462.538483364995</v>
      </c>
      <c r="E61" s="4">
        <f t="shared" si="1"/>
        <v>44228.446004924997</v>
      </c>
      <c r="F61" s="4">
        <f t="shared" si="1"/>
        <v>45869.420262960004</v>
      </c>
      <c r="G61" s="4">
        <f t="shared" si="1"/>
        <v>46717.447929075002</v>
      </c>
      <c r="H61" s="40">
        <v>0.84509999999999996</v>
      </c>
    </row>
    <row r="62" spans="1:9" ht="27" customHeight="1" x14ac:dyDescent="0.2">
      <c r="A62" s="2">
        <v>4</v>
      </c>
      <c r="B62" s="4">
        <f t="shared" si="1"/>
        <v>36672.537446054994</v>
      </c>
      <c r="C62" s="4">
        <f t="shared" si="1"/>
        <v>39170.926620945</v>
      </c>
      <c r="D62" s="4">
        <f t="shared" si="1"/>
        <v>41267.182539869995</v>
      </c>
      <c r="E62" s="4">
        <f t="shared" si="1"/>
        <v>42572.148440534998</v>
      </c>
      <c r="F62" s="4">
        <f t="shared" si="1"/>
        <v>43876.976293394997</v>
      </c>
      <c r="G62" s="4">
        <f t="shared" si="1"/>
        <v>44641.070894069999</v>
      </c>
      <c r="H62" s="40">
        <v>0.84509999999999996</v>
      </c>
    </row>
    <row r="63" spans="1:9" ht="27" customHeight="1" x14ac:dyDescent="0.2">
      <c r="A63" s="2">
        <v>3</v>
      </c>
      <c r="B63" s="4">
        <f t="shared" si="1"/>
        <v>36150.026504130001</v>
      </c>
      <c r="C63" s="4">
        <f t="shared" si="1"/>
        <v>38836.850932845002</v>
      </c>
      <c r="D63" s="4">
        <f t="shared" si="1"/>
        <v>39490.645337325004</v>
      </c>
      <c r="E63" s="4">
        <f t="shared" si="1"/>
        <v>40985.288922059997</v>
      </c>
      <c r="F63" s="4">
        <f t="shared" si="1"/>
        <v>42106.789289880006</v>
      </c>
      <c r="G63" s="4">
        <f t="shared" si="1"/>
        <v>43134.141054690001</v>
      </c>
      <c r="H63" s="40">
        <v>0.84509999999999996</v>
      </c>
    </row>
    <row r="64" spans="1:9" ht="27" customHeight="1" x14ac:dyDescent="0.2">
      <c r="A64" s="2" t="s">
        <v>18</v>
      </c>
      <c r="B64" s="4">
        <f t="shared" si="1"/>
        <v>34042.196159999992</v>
      </c>
      <c r="C64" s="4">
        <f t="shared" si="1"/>
        <v>37106.973888389999</v>
      </c>
      <c r="D64" s="4">
        <f t="shared" si="1"/>
        <v>38229.716686455002</v>
      </c>
      <c r="E64" s="4">
        <f t="shared" si="1"/>
        <v>39726.707083875001</v>
      </c>
      <c r="F64" s="4">
        <f t="shared" si="1"/>
        <v>40755.301278930005</v>
      </c>
      <c r="G64" s="4">
        <f t="shared" si="1"/>
        <v>42264.439883190003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33787.821815999996</v>
      </c>
      <c r="C65" s="4">
        <f t="shared" si="1"/>
        <v>36432.610360965002</v>
      </c>
      <c r="D65" s="4">
        <f t="shared" si="1"/>
        <v>37091.926677645002</v>
      </c>
      <c r="E65" s="4">
        <f t="shared" si="1"/>
        <v>38032.860516525005</v>
      </c>
      <c r="F65" s="4">
        <f t="shared" si="1"/>
        <v>40100.954683230004</v>
      </c>
      <c r="G65" s="4">
        <f t="shared" si="1"/>
        <v>42264.439883190003</v>
      </c>
      <c r="H65" s="40">
        <v>0.84509999999999996</v>
      </c>
      <c r="I65" s="48"/>
    </row>
    <row r="66" spans="1:10" ht="27" customHeight="1" x14ac:dyDescent="0.2">
      <c r="A66" s="2">
        <v>1</v>
      </c>
      <c r="B66" s="4"/>
      <c r="C66" s="4">
        <f>(C22*12)+(C22*12*0.02)+(C22*$H22)</f>
        <v>30822.214751999996</v>
      </c>
      <c r="D66" s="4">
        <f>(D22*12)+(D22*12*0.02)+(D22*$H22)</f>
        <v>31258.471986</v>
      </c>
      <c r="E66" s="4">
        <f>(E22*12)+(E22*12*0.02)+(E22*$H22)</f>
        <v>31803.989805000001</v>
      </c>
      <c r="F66" s="4">
        <f>(F22*12)+(F22*12*0.02)+(F22*$H22)</f>
        <v>32312.607642000003</v>
      </c>
      <c r="G66" s="4">
        <f>(G22*12)+(G22*12*0.02)+(G22*$H22)</f>
        <v>33621.771896999999</v>
      </c>
      <c r="H66" s="40">
        <v>0.84509999999999996</v>
      </c>
      <c r="I66" s="48">
        <f>SUM(B49:G66)</f>
        <v>5764931.5206640949</v>
      </c>
      <c r="J66" s="68">
        <f>I66/'Neueinstell. ab 01.07.22'!I66-1</f>
        <v>0.11171578334955723</v>
      </c>
    </row>
    <row r="67" spans="1:10" ht="27" customHeight="1" x14ac:dyDescent="0.2"/>
    <row r="68" spans="1:10" ht="27" customHeight="1" x14ac:dyDescent="0.2">
      <c r="A68" s="87" t="s">
        <v>173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7" t="s">
        <v>19</v>
      </c>
      <c r="E70" s="67" t="s">
        <v>20</v>
      </c>
      <c r="F70" s="37" t="s">
        <v>148</v>
      </c>
      <c r="G70" s="67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43">
        <f t="shared" ref="B72:G72" si="2">(B28*12)+(B28*12*0.02)+(B28*$H28)</f>
        <v>57701.563780120014</v>
      </c>
      <c r="C72" s="43">
        <f t="shared" si="2"/>
        <v>59171.760376300001</v>
      </c>
      <c r="D72" s="8">
        <f t="shared" si="2"/>
        <v>66454.87972682</v>
      </c>
      <c r="E72" s="8">
        <f t="shared" si="2"/>
        <v>71916.741326820003</v>
      </c>
      <c r="F72" s="8">
        <f t="shared" si="2"/>
        <v>80109.806819899997</v>
      </c>
      <c r="G72" s="8">
        <f t="shared" si="2"/>
        <v>85116.558802080021</v>
      </c>
      <c r="H72" s="6">
        <v>0.70279999999999998</v>
      </c>
    </row>
    <row r="73" spans="1:10" ht="27" customHeight="1" x14ac:dyDescent="0.2">
      <c r="A73" s="5" t="s">
        <v>24</v>
      </c>
      <c r="B73" s="43">
        <f t="shared" ref="B73:G88" si="3">(B29*12)+(B29*12*0.02)+(B29*$H29)</f>
        <v>53201.672554420009</v>
      </c>
      <c r="C73" s="43">
        <f t="shared" si="3"/>
        <v>56896.075740660002</v>
      </c>
      <c r="D73" s="8">
        <f t="shared" si="3"/>
        <v>62813.183505020002</v>
      </c>
      <c r="E73" s="8">
        <f t="shared" si="3"/>
        <v>66454.87972682</v>
      </c>
      <c r="F73" s="8">
        <f t="shared" si="3"/>
        <v>73737.316344639999</v>
      </c>
      <c r="G73" s="8">
        <f t="shared" si="3"/>
        <v>78016.002175540008</v>
      </c>
      <c r="H73" s="6">
        <v>0.70279999999999998</v>
      </c>
    </row>
    <row r="74" spans="1:10" ht="27" customHeight="1" x14ac:dyDescent="0.2">
      <c r="A74" s="5" t="s">
        <v>25</v>
      </c>
      <c r="B74" s="43">
        <f t="shared" si="3"/>
        <v>52112.577351379994</v>
      </c>
      <c r="C74" s="43">
        <f t="shared" si="3"/>
        <v>55712.763425019999</v>
      </c>
      <c r="D74" s="43">
        <f t="shared" si="3"/>
        <v>59718.083082839999</v>
      </c>
      <c r="E74" s="8">
        <f t="shared" si="3"/>
        <v>64633.89506938</v>
      </c>
      <c r="F74" s="8">
        <f t="shared" si="3"/>
        <v>70095.89321591999</v>
      </c>
      <c r="G74" s="8">
        <f t="shared" si="3"/>
        <v>73373.283268999992</v>
      </c>
      <c r="H74" s="6">
        <v>0.70279999999999998</v>
      </c>
    </row>
    <row r="75" spans="1:10" ht="27" customHeight="1" x14ac:dyDescent="0.2">
      <c r="A75" s="5" t="s">
        <v>26</v>
      </c>
      <c r="B75" s="66">
        <f t="shared" si="3"/>
        <v>52601.3608991</v>
      </c>
      <c r="C75" s="66">
        <f t="shared" si="3"/>
        <v>56039.193136680005</v>
      </c>
      <c r="D75" s="66">
        <f t="shared" si="3"/>
        <v>59681.162451559998</v>
      </c>
      <c r="E75" s="79">
        <f t="shared" si="3"/>
        <v>63868.635193740003</v>
      </c>
      <c r="F75" s="79">
        <f t="shared" si="3"/>
        <v>70605.158744639994</v>
      </c>
      <c r="G75" s="79">
        <f t="shared" si="3"/>
        <v>73517.969535919998</v>
      </c>
      <c r="H75" s="6">
        <v>0.70279999999999998</v>
      </c>
    </row>
    <row r="76" spans="1:10" ht="27" customHeight="1" x14ac:dyDescent="0.2">
      <c r="A76" s="5" t="s">
        <v>27</v>
      </c>
      <c r="B76" s="66">
        <f t="shared" si="3"/>
        <v>52120.990171379999</v>
      </c>
      <c r="C76" s="66">
        <f t="shared" si="3"/>
        <v>55516.629528099998</v>
      </c>
      <c r="D76" s="66">
        <f t="shared" si="3"/>
        <v>59563.459334080006</v>
      </c>
      <c r="E76" s="79">
        <f t="shared" si="3"/>
        <v>63679.927875460002</v>
      </c>
      <c r="F76" s="79">
        <f t="shared" si="3"/>
        <v>68231.979879439998</v>
      </c>
      <c r="G76" s="79">
        <f t="shared" si="3"/>
        <v>71418.020297259995</v>
      </c>
      <c r="H76" s="6">
        <v>0.70279999999999998</v>
      </c>
    </row>
    <row r="77" spans="1:10" ht="27" customHeight="1" x14ac:dyDescent="0.2">
      <c r="A77" s="5" t="s">
        <v>28</v>
      </c>
      <c r="B77" s="66">
        <f t="shared" si="3"/>
        <v>50955.428905940003</v>
      </c>
      <c r="C77" s="66">
        <f t="shared" si="3"/>
        <v>54263.951570140001</v>
      </c>
      <c r="D77" s="66">
        <f t="shared" si="3"/>
        <v>58770.670122839998</v>
      </c>
      <c r="E77" s="79">
        <f t="shared" si="3"/>
        <v>62411.683611939989</v>
      </c>
      <c r="F77" s="79">
        <f t="shared" si="3"/>
        <v>66963.599069379998</v>
      </c>
      <c r="G77" s="79">
        <f t="shared" si="3"/>
        <v>69239.420251560005</v>
      </c>
      <c r="H77" s="6">
        <v>0.70279999999999998</v>
      </c>
    </row>
    <row r="78" spans="1:10" ht="27" customHeight="1" x14ac:dyDescent="0.2">
      <c r="A78" s="5" t="s">
        <v>29</v>
      </c>
      <c r="B78" s="66">
        <f t="shared" si="3"/>
        <v>50827.484797960002</v>
      </c>
      <c r="C78" s="66">
        <f t="shared" si="3"/>
        <v>54126.858843979993</v>
      </c>
      <c r="D78" s="66">
        <f t="shared" si="3"/>
        <v>58445.006624940012</v>
      </c>
      <c r="E78" s="79">
        <f t="shared" si="3"/>
        <v>62268.309744939994</v>
      </c>
      <c r="F78" s="79">
        <f t="shared" si="3"/>
        <v>67002.241740199999</v>
      </c>
      <c r="G78" s="79">
        <f t="shared" si="3"/>
        <v>69004.96984238</v>
      </c>
      <c r="H78" s="6">
        <v>0.70279999999999998</v>
      </c>
    </row>
    <row r="79" spans="1:10" ht="27" customHeight="1" x14ac:dyDescent="0.2">
      <c r="A79" s="5" t="s">
        <v>30</v>
      </c>
      <c r="B79" s="66">
        <f t="shared" si="3"/>
        <v>50186.398792659995</v>
      </c>
      <c r="C79" s="66">
        <f t="shared" si="3"/>
        <v>53438.800828919993</v>
      </c>
      <c r="D79" s="66">
        <f t="shared" si="3"/>
        <v>55723.770629279999</v>
      </c>
      <c r="E79" s="66">
        <f t="shared" si="3"/>
        <v>61550.07494454</v>
      </c>
      <c r="F79" s="79">
        <f t="shared" si="3"/>
        <v>66101.717308899999</v>
      </c>
      <c r="G79" s="79">
        <f t="shared" si="3"/>
        <v>68832.784655440002</v>
      </c>
      <c r="H79" s="6">
        <v>0.70279999999999998</v>
      </c>
    </row>
    <row r="80" spans="1:10" ht="27" customHeight="1" x14ac:dyDescent="0.2">
      <c r="A80" s="7" t="s">
        <v>31</v>
      </c>
      <c r="B80" s="66">
        <f t="shared" si="3"/>
        <v>48684.20435918001</v>
      </c>
      <c r="C80" s="66">
        <f t="shared" si="3"/>
        <v>51873.931533580006</v>
      </c>
      <c r="D80" s="66">
        <f t="shared" si="3"/>
        <v>54139.784818339991</v>
      </c>
      <c r="E80" s="66">
        <f t="shared" si="3"/>
        <v>59944.241687200003</v>
      </c>
      <c r="F80" s="79">
        <f t="shared" si="3"/>
        <v>64495.747505020008</v>
      </c>
      <c r="G80" s="79">
        <f t="shared" si="3"/>
        <v>67226.814851560004</v>
      </c>
      <c r="H80" s="6">
        <v>0.70279999999999998</v>
      </c>
    </row>
    <row r="81" spans="1:10" ht="27" customHeight="1" x14ac:dyDescent="0.2">
      <c r="A81" s="7" t="s">
        <v>32</v>
      </c>
      <c r="B81" s="66">
        <f t="shared" si="3"/>
        <v>45668.300930200006</v>
      </c>
      <c r="C81" s="66">
        <f t="shared" si="3"/>
        <v>49859.460428959988</v>
      </c>
      <c r="D81" s="66">
        <f t="shared" si="3"/>
        <v>51955.040178340001</v>
      </c>
      <c r="E81" s="66">
        <f t="shared" si="3"/>
        <v>58216.79140966</v>
      </c>
      <c r="F81" s="79">
        <f t="shared" si="3"/>
        <v>63323.495459119993</v>
      </c>
      <c r="G81" s="79">
        <f t="shared" si="3"/>
        <v>67518.205167919994</v>
      </c>
      <c r="H81" s="6">
        <v>0.70279999999999998</v>
      </c>
    </row>
    <row r="82" spans="1:10" ht="27" customHeight="1" x14ac:dyDescent="0.2">
      <c r="A82" s="7" t="s">
        <v>33</v>
      </c>
      <c r="B82" s="66">
        <f t="shared" si="3"/>
        <v>45816.033709214993</v>
      </c>
      <c r="C82" s="66">
        <f t="shared" si="3"/>
        <v>48791.654145989989</v>
      </c>
      <c r="D82" s="66">
        <f t="shared" si="3"/>
        <v>52269.078353939993</v>
      </c>
      <c r="E82" s="66">
        <f t="shared" si="3"/>
        <v>57354.897537945006</v>
      </c>
      <c r="F82" s="79">
        <f t="shared" si="3"/>
        <v>62163.516729509982</v>
      </c>
      <c r="G82" s="79">
        <f t="shared" si="3"/>
        <v>65849.94531422999</v>
      </c>
      <c r="H82" s="41">
        <v>0.84509999999999996</v>
      </c>
    </row>
    <row r="83" spans="1:10" ht="27" customHeight="1" x14ac:dyDescent="0.2">
      <c r="A83" s="7" t="s">
        <v>34</v>
      </c>
      <c r="B83" s="66">
        <f t="shared" si="3"/>
        <v>45816.033709214993</v>
      </c>
      <c r="C83" s="66">
        <f t="shared" si="3"/>
        <v>48791.654145989989</v>
      </c>
      <c r="D83" s="66">
        <f t="shared" si="3"/>
        <v>52269.078353939993</v>
      </c>
      <c r="E83" s="66">
        <f t="shared" si="3"/>
        <v>57354.897537945006</v>
      </c>
      <c r="F83" s="79">
        <f t="shared" si="3"/>
        <v>62163.516729509982</v>
      </c>
      <c r="G83" s="79">
        <f t="shared" si="3"/>
        <v>65849.94531422999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3"/>
        <v>44932.251661605005</v>
      </c>
      <c r="C84" s="9">
        <f t="shared" si="3"/>
        <v>47843.127677834993</v>
      </c>
      <c r="D84" s="9">
        <f t="shared" si="3"/>
        <v>50846.495723414999</v>
      </c>
      <c r="E84" s="9">
        <f t="shared" si="3"/>
        <v>53691.937080074997</v>
      </c>
      <c r="F84" s="9">
        <f t="shared" si="3"/>
        <v>56473.462303020009</v>
      </c>
      <c r="G84" s="9">
        <f t="shared" si="3"/>
        <v>59398.419195360009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3"/>
        <v>43882.12200897</v>
      </c>
      <c r="C85" s="9">
        <f t="shared" si="3"/>
        <v>46716.243445619999</v>
      </c>
      <c r="D85" s="9">
        <f t="shared" si="3"/>
        <v>49536.284006159993</v>
      </c>
      <c r="E85" s="9">
        <f t="shared" si="3"/>
        <v>52355.772375479995</v>
      </c>
      <c r="F85" s="9">
        <f t="shared" si="3"/>
        <v>54470.940843689998</v>
      </c>
      <c r="G85" s="9">
        <f t="shared" si="3"/>
        <v>57658.188565529999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3"/>
        <v>42157.766876715003</v>
      </c>
      <c r="C86" s="9">
        <f t="shared" si="3"/>
        <v>44865.712619594997</v>
      </c>
      <c r="D86" s="9">
        <f t="shared" si="3"/>
        <v>47333.179086164993</v>
      </c>
      <c r="E86" s="9">
        <f t="shared" si="3"/>
        <v>49007.560913010006</v>
      </c>
      <c r="F86" s="9">
        <f t="shared" si="3"/>
        <v>50593.730192459996</v>
      </c>
      <c r="G86" s="9">
        <f t="shared" si="3"/>
        <v>53064.78590196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3"/>
        <v>39973.574506004996</v>
      </c>
      <c r="C87" s="9">
        <f t="shared" si="3"/>
        <v>42521.660890694999</v>
      </c>
      <c r="D87" s="9">
        <f t="shared" si="3"/>
        <v>44892.079750349993</v>
      </c>
      <c r="E87" s="9">
        <f t="shared" si="3"/>
        <v>47068.679491784998</v>
      </c>
      <c r="F87" s="9">
        <f t="shared" si="3"/>
        <v>48064.556357055008</v>
      </c>
      <c r="G87" s="9">
        <f t="shared" si="3"/>
        <v>49254.11429274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3"/>
        <v>37281.228165089997</v>
      </c>
      <c r="C88" s="9">
        <f t="shared" si="3"/>
        <v>38841.996648420005</v>
      </c>
      <c r="D88" s="9">
        <f t="shared" si="3"/>
        <v>39996.490441635004</v>
      </c>
      <c r="E88" s="9">
        <f t="shared" si="3"/>
        <v>41250.102558839993</v>
      </c>
      <c r="F88" s="9">
        <f t="shared" si="3"/>
        <v>42659.846743499998</v>
      </c>
      <c r="G88" s="9">
        <f t="shared" si="3"/>
        <v>44070.005071574997</v>
      </c>
      <c r="H88" s="41">
        <v>0.84509999999999996</v>
      </c>
      <c r="I88" s="48">
        <f>SUM(B72:G88)</f>
        <v>5782293.1809310755</v>
      </c>
      <c r="J88" s="68">
        <f>I88/'Neueinstell. ab 01.07.22'!I88-1</f>
        <v>0.10686256175872044</v>
      </c>
    </row>
    <row r="89" spans="1:10" ht="48" customHeight="1" x14ac:dyDescent="0.2">
      <c r="A89" s="87" t="s">
        <v>174</v>
      </c>
      <c r="B89" s="87"/>
      <c r="C89" s="87"/>
      <c r="D89" s="87"/>
      <c r="E89" s="87"/>
      <c r="F89" s="87"/>
      <c r="G89" s="87"/>
      <c r="H89" s="87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>B49+B49*$H$140+$H$141+55</f>
        <v>87609.590706471921</v>
      </c>
      <c r="C93" s="8">
        <f t="shared" ref="C93:G93" si="4">C49+C49*$H$140+$H$141+55</f>
        <v>92937.497849771025</v>
      </c>
      <c r="D93" s="8">
        <f t="shared" si="4"/>
        <v>98880.559941993051</v>
      </c>
      <c r="E93" s="8">
        <f t="shared" si="4"/>
        <v>106993.76500711002</v>
      </c>
      <c r="F93" s="8">
        <f t="shared" si="4"/>
        <v>115339.50770079931</v>
      </c>
      <c r="G93" s="8">
        <f t="shared" si="4"/>
        <v>120830.45667366823</v>
      </c>
      <c r="H93" s="36">
        <v>0.51780000000000004</v>
      </c>
    </row>
    <row r="94" spans="1:10" ht="25.5" customHeight="1" x14ac:dyDescent="0.2">
      <c r="A94" s="2">
        <v>14</v>
      </c>
      <c r="B94" s="8">
        <f t="shared" ref="B94:G94" si="5">B50+B50*$H$140+$H$141+55</f>
        <v>80205.867472519414</v>
      </c>
      <c r="C94" s="8">
        <f t="shared" si="5"/>
        <v>85030.281456304045</v>
      </c>
      <c r="D94" s="8">
        <f t="shared" si="5"/>
        <v>91330.661274633138</v>
      </c>
      <c r="E94" s="8">
        <f t="shared" si="5"/>
        <v>98322.094824615924</v>
      </c>
      <c r="F94" s="8">
        <f t="shared" si="5"/>
        <v>106115.6192143216</v>
      </c>
      <c r="G94" s="8">
        <f t="shared" si="5"/>
        <v>111710.57763019195</v>
      </c>
      <c r="H94" s="36">
        <v>0.51780000000000004</v>
      </c>
    </row>
    <row r="95" spans="1:10" ht="25.5" customHeight="1" x14ac:dyDescent="0.2">
      <c r="A95" s="2">
        <v>13</v>
      </c>
      <c r="B95" s="39">
        <f t="shared" ref="B95:G109" si="6">B51+B51*$C$140+55</f>
        <v>74355.22181052361</v>
      </c>
      <c r="C95" s="8">
        <f t="shared" ref="C95:G95" si="7">C51+C51*$H$140+$H$141+55</f>
        <v>79941.002584635877</v>
      </c>
      <c r="D95" s="8">
        <f t="shared" si="7"/>
        <v>85960.119629923516</v>
      </c>
      <c r="E95" s="8">
        <f t="shared" si="7"/>
        <v>92495.223461512622</v>
      </c>
      <c r="F95" s="8">
        <f t="shared" si="7"/>
        <v>100184.89457855166</v>
      </c>
      <c r="G95" s="8">
        <f t="shared" si="7"/>
        <v>104358.23443640085</v>
      </c>
      <c r="H95" s="36">
        <v>0.51780000000000004</v>
      </c>
    </row>
    <row r="96" spans="1:10" ht="25.5" customHeight="1" x14ac:dyDescent="0.2">
      <c r="A96" s="2">
        <v>12</v>
      </c>
      <c r="B96" s="39">
        <f t="shared" si="6"/>
        <v>67967.122999338753</v>
      </c>
      <c r="C96" s="39">
        <f t="shared" si="6"/>
        <v>74660.390490708989</v>
      </c>
      <c r="D96" s="8">
        <f t="shared" ref="D96:G96" si="8">D52+D52*$H$140+$H$141+55</f>
        <v>82148.193614779637</v>
      </c>
      <c r="E96" s="8">
        <f t="shared" si="8"/>
        <v>90152.168872117501</v>
      </c>
      <c r="F96" s="8">
        <f t="shared" si="8"/>
        <v>99543.717424725764</v>
      </c>
      <c r="G96" s="8">
        <f t="shared" si="8"/>
        <v>103999.85883860738</v>
      </c>
      <c r="H96" s="36">
        <v>0.70279999999999998</v>
      </c>
    </row>
    <row r="97" spans="1:10" ht="25.5" customHeight="1" x14ac:dyDescent="0.2">
      <c r="A97" s="2">
        <v>11</v>
      </c>
      <c r="B97" s="39">
        <f t="shared" si="6"/>
        <v>65720.800648927645</v>
      </c>
      <c r="C97" s="39">
        <f t="shared" si="6"/>
        <v>71876.840607622144</v>
      </c>
      <c r="D97" s="39">
        <f t="shared" si="6"/>
        <v>77661.442790286907</v>
      </c>
      <c r="E97" s="8">
        <f t="shared" ref="E97:G97" si="9">E53+E53*$H$140+$H$141+55</f>
        <v>83489.979209395402</v>
      </c>
      <c r="F97" s="8">
        <f t="shared" si="9"/>
        <v>91410.776117793226</v>
      </c>
      <c r="G97" s="8">
        <f t="shared" si="9"/>
        <v>95867.234401575566</v>
      </c>
      <c r="H97" s="36">
        <v>0.70279999999999998</v>
      </c>
    </row>
    <row r="98" spans="1:10" ht="25.5" customHeight="1" x14ac:dyDescent="0.2">
      <c r="A98" s="2">
        <v>10</v>
      </c>
      <c r="B98" s="39">
        <f t="shared" si="6"/>
        <v>63489.081541329942</v>
      </c>
      <c r="C98" s="39">
        <f t="shared" si="6"/>
        <v>68312.446741161024</v>
      </c>
      <c r="D98" s="39">
        <f t="shared" si="6"/>
        <v>73795.87851615691</v>
      </c>
      <c r="E98" s="8">
        <f t="shared" ref="E98:G98" si="10">E54+E54*$H$140+$H$141+55</f>
        <v>79621.948331257547</v>
      </c>
      <c r="F98" s="8">
        <f t="shared" si="10"/>
        <v>85728.981927911183</v>
      </c>
      <c r="G98" s="8">
        <f t="shared" si="10"/>
        <v>87734.293094643028</v>
      </c>
      <c r="H98" s="36">
        <v>0.70279999999999998</v>
      </c>
    </row>
    <row r="99" spans="1:10" ht="25.5" customHeight="1" x14ac:dyDescent="0.2">
      <c r="A99" s="2" t="s">
        <v>15</v>
      </c>
      <c r="B99" s="39">
        <f t="shared" si="6"/>
        <v>61738.582235147223</v>
      </c>
      <c r="C99" s="39">
        <f t="shared" si="6"/>
        <v>66041.556582252131</v>
      </c>
      <c r="D99" s="39">
        <f t="shared" si="6"/>
        <v>70720.950988228957</v>
      </c>
      <c r="E99" s="39">
        <f t="shared" si="6"/>
        <v>75763.193027404122</v>
      </c>
      <c r="F99" s="8">
        <f t="shared" ref="F99:G99" si="11">F55+F55*$H$140+$H$141+55</f>
        <v>80950.583824993257</v>
      </c>
      <c r="G99" s="8">
        <f t="shared" si="11"/>
        <v>84533.907097330637</v>
      </c>
      <c r="H99" s="36">
        <v>0.70279999999999998</v>
      </c>
    </row>
    <row r="100" spans="1:10" ht="25.5" customHeight="1" x14ac:dyDescent="0.2">
      <c r="A100" s="2" t="s">
        <v>16</v>
      </c>
      <c r="B100" s="39">
        <f t="shared" si="6"/>
        <v>58140.515008787035</v>
      </c>
      <c r="C100" s="39">
        <f t="shared" si="6"/>
        <v>62173.758870985956</v>
      </c>
      <c r="D100" s="39">
        <f t="shared" si="6"/>
        <v>64704.414949116399</v>
      </c>
      <c r="E100" s="39">
        <f t="shared" si="6"/>
        <v>72194.160483814063</v>
      </c>
      <c r="F100" s="39">
        <f t="shared" si="6"/>
        <v>76632.17187622856</v>
      </c>
      <c r="G100" s="8">
        <f>G56+G56*$H$140+$H$141+55</f>
        <v>81494.174139685303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si="6"/>
        <v>56220.102677399249</v>
      </c>
      <c r="C101" s="4">
        <f t="shared" si="6"/>
        <v>59694.47184698729</v>
      </c>
      <c r="D101" s="4">
        <f t="shared" si="6"/>
        <v>63075.895671139588</v>
      </c>
      <c r="E101" s="4">
        <f t="shared" si="6"/>
        <v>70597.940142883308</v>
      </c>
      <c r="F101" s="4">
        <f t="shared" si="6"/>
        <v>72299.991043496906</v>
      </c>
      <c r="G101" s="4">
        <f t="shared" si="6"/>
        <v>76645.40069618891</v>
      </c>
      <c r="H101" s="36">
        <v>0.70279999999999998</v>
      </c>
    </row>
    <row r="102" spans="1:10" ht="25.5" customHeight="1" x14ac:dyDescent="0.2">
      <c r="A102" s="2">
        <v>8</v>
      </c>
      <c r="B102" s="4">
        <f t="shared" si="6"/>
        <v>54079.560300746278</v>
      </c>
      <c r="C102" s="4">
        <f t="shared" si="6"/>
        <v>57456.996345486979</v>
      </c>
      <c r="D102" s="4">
        <f t="shared" si="6"/>
        <v>59796.450502679705</v>
      </c>
      <c r="E102" s="4">
        <f t="shared" si="6"/>
        <v>62131.909749662649</v>
      </c>
      <c r="F102" s="4">
        <f t="shared" si="6"/>
        <v>64636.892142938574</v>
      </c>
      <c r="G102" s="4">
        <f t="shared" si="6"/>
        <v>65841.444417059247</v>
      </c>
      <c r="H102" s="40">
        <v>0.84509999999999996</v>
      </c>
    </row>
    <row r="103" spans="1:10" ht="25.5" customHeight="1" x14ac:dyDescent="0.2">
      <c r="A103" s="2">
        <v>7</v>
      </c>
      <c r="B103" s="4">
        <f t="shared" si="6"/>
        <v>51013.900944116125</v>
      </c>
      <c r="C103" s="4">
        <f t="shared" si="6"/>
        <v>54905.11718018329</v>
      </c>
      <c r="D103" s="4">
        <f t="shared" si="6"/>
        <v>57223.207252341141</v>
      </c>
      <c r="E103" s="4">
        <f t="shared" si="6"/>
        <v>59562.487717785611</v>
      </c>
      <c r="F103" s="4">
        <f t="shared" si="6"/>
        <v>61768.893995818064</v>
      </c>
      <c r="G103" s="4">
        <f t="shared" si="6"/>
        <v>62953.645410638135</v>
      </c>
      <c r="H103" s="40">
        <v>0.84509999999999996</v>
      </c>
    </row>
    <row r="104" spans="1:10" ht="25.5" customHeight="1" x14ac:dyDescent="0.2">
      <c r="A104" s="2">
        <v>6</v>
      </c>
      <c r="B104" s="4">
        <f t="shared" si="6"/>
        <v>50138.147149434597</v>
      </c>
      <c r="C104" s="4">
        <f t="shared" si="6"/>
        <v>53340.501911938278</v>
      </c>
      <c r="D104" s="4">
        <f t="shared" si="6"/>
        <v>55585.988833327196</v>
      </c>
      <c r="E104" s="4">
        <f t="shared" si="6"/>
        <v>57808.201060450498</v>
      </c>
      <c r="F104" s="4">
        <f t="shared" si="6"/>
        <v>59990.811568972567</v>
      </c>
      <c r="G104" s="4">
        <f t="shared" si="6"/>
        <v>61102.612449527223</v>
      </c>
      <c r="H104" s="40">
        <v>0.84509999999999996</v>
      </c>
    </row>
    <row r="105" spans="1:10" ht="25.5" customHeight="1" x14ac:dyDescent="0.2">
      <c r="A105" s="2">
        <v>5</v>
      </c>
      <c r="B105" s="4">
        <f t="shared" si="6"/>
        <v>48276.866375176869</v>
      </c>
      <c r="C105" s="4">
        <f t="shared" si="6"/>
        <v>51383.343292646015</v>
      </c>
      <c r="D105" s="4">
        <f t="shared" si="6"/>
        <v>53481.365919769836</v>
      </c>
      <c r="E105" s="4">
        <f t="shared" si="6"/>
        <v>55703.230763396627</v>
      </c>
      <c r="F105" s="4">
        <f t="shared" si="6"/>
        <v>57767.904574856278</v>
      </c>
      <c r="G105" s="4">
        <f t="shared" si="6"/>
        <v>58834.892984362166</v>
      </c>
      <c r="H105" s="40">
        <v>0.84509999999999996</v>
      </c>
    </row>
    <row r="106" spans="1:10" ht="25.5" customHeight="1" x14ac:dyDescent="0.2">
      <c r="A106" s="2">
        <v>4</v>
      </c>
      <c r="B106" s="64">
        <f t="shared" si="6"/>
        <v>46196.38661462639</v>
      </c>
      <c r="C106" s="64">
        <f t="shared" si="6"/>
        <v>49339.859874472997</v>
      </c>
      <c r="D106" s="64">
        <f t="shared" si="6"/>
        <v>51977.369071664427</v>
      </c>
      <c r="E106" s="64">
        <f t="shared" si="6"/>
        <v>53619.277167881133</v>
      </c>
      <c r="F106" s="64">
        <f t="shared" si="6"/>
        <v>55261.011572349584</v>
      </c>
      <c r="G106" s="64">
        <f t="shared" si="6"/>
        <v>56222.395398918874</v>
      </c>
      <c r="H106" s="40">
        <v>0.84509999999999996</v>
      </c>
    </row>
    <row r="107" spans="1:10" ht="25.5" customHeight="1" x14ac:dyDescent="0.2">
      <c r="A107" s="2">
        <v>3</v>
      </c>
      <c r="B107" s="64">
        <f t="shared" si="6"/>
        <v>45538.963347496363</v>
      </c>
      <c r="C107" s="64">
        <f t="shared" si="6"/>
        <v>48919.525843705582</v>
      </c>
      <c r="D107" s="64">
        <f t="shared" si="6"/>
        <v>49742.129963422318</v>
      </c>
      <c r="E107" s="64">
        <f t="shared" si="6"/>
        <v>51622.690521735887</v>
      </c>
      <c r="F107" s="64">
        <f t="shared" si="6"/>
        <v>53033.762284527023</v>
      </c>
      <c r="G107" s="64">
        <f t="shared" si="6"/>
        <v>54326.37627501096</v>
      </c>
      <c r="H107" s="40">
        <v>0.84509999999999996</v>
      </c>
    </row>
    <row r="108" spans="1:10" ht="25.5" customHeight="1" x14ac:dyDescent="0.2">
      <c r="A108" s="2" t="s">
        <v>18</v>
      </c>
      <c r="B108" s="64">
        <f t="shared" si="6"/>
        <v>42886.891208511988</v>
      </c>
      <c r="C108" s="64">
        <f t="shared" si="6"/>
        <v>46742.994546372298</v>
      </c>
      <c r="D108" s="64">
        <f t="shared" si="6"/>
        <v>48155.629534897686</v>
      </c>
      <c r="E108" s="64">
        <f t="shared" si="6"/>
        <v>50039.142852931524</v>
      </c>
      <c r="F108" s="64">
        <f t="shared" si="6"/>
        <v>51333.320069149733</v>
      </c>
      <c r="G108" s="64">
        <f t="shared" si="6"/>
        <v>53232.11826102966</v>
      </c>
      <c r="H108" s="40">
        <v>0.84509999999999996</v>
      </c>
    </row>
    <row r="109" spans="1:10" ht="25.5" customHeight="1" x14ac:dyDescent="0.2">
      <c r="A109" s="2">
        <v>2</v>
      </c>
      <c r="B109" s="64">
        <f t="shared" si="6"/>
        <v>42566.837408891195</v>
      </c>
      <c r="C109" s="64">
        <f t="shared" si="6"/>
        <v>45894.510356166167</v>
      </c>
      <c r="D109" s="64">
        <f t="shared" si="6"/>
        <v>46724.062145812939</v>
      </c>
      <c r="E109" s="64">
        <f t="shared" si="6"/>
        <v>47907.945101891761</v>
      </c>
      <c r="F109" s="64">
        <f t="shared" si="6"/>
        <v>50510.021182439988</v>
      </c>
      <c r="G109" s="64">
        <f t="shared" si="6"/>
        <v>53232.11826102966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64">
        <f>C66+C66*$C$140+55</f>
        <v>38835.510600966394</v>
      </c>
      <c r="D110" s="64">
        <f>D66+D66*$C$140+55</f>
        <v>39384.409452785199</v>
      </c>
      <c r="E110" s="64">
        <f>E66+E66*$C$140+55</f>
        <v>40070.779972650998</v>
      </c>
      <c r="F110" s="64">
        <f>F66+F66*$C$140+55</f>
        <v>40710.722935164405</v>
      </c>
      <c r="G110" s="64">
        <f>G66+G66*$C$140+55</f>
        <v>42357.913400805395</v>
      </c>
      <c r="H110" s="40">
        <v>0.84509999999999996</v>
      </c>
      <c r="I110" s="48">
        <f>SUM(B93:G110)</f>
        <v>7220573.1516549783</v>
      </c>
      <c r="J110" s="68">
        <f>I110/'Neueinstell. ab 01.07.22'!I110-1</f>
        <v>0.11029977083016496</v>
      </c>
    </row>
    <row r="111" spans="1:10" ht="25.5" customHeight="1" x14ac:dyDescent="0.2"/>
    <row r="112" spans="1:10" ht="46.5" customHeight="1" x14ac:dyDescent="0.2">
      <c r="A112" s="87" t="s">
        <v>175</v>
      </c>
      <c r="B112" s="87"/>
      <c r="C112" s="87"/>
      <c r="D112" s="87"/>
      <c r="E112" s="87"/>
      <c r="F112" s="87"/>
      <c r="G112" s="87"/>
      <c r="H112" s="87"/>
    </row>
    <row r="113" spans="1:8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8" ht="25.5" customHeight="1" x14ac:dyDescent="0.2">
      <c r="A114" s="88"/>
      <c r="B114" s="2"/>
      <c r="C114" s="2" t="s">
        <v>4</v>
      </c>
      <c r="D114" s="67" t="s">
        <v>19</v>
      </c>
      <c r="E114" s="67" t="s">
        <v>20</v>
      </c>
      <c r="F114" s="37" t="s">
        <v>148</v>
      </c>
      <c r="G114" s="67" t="s">
        <v>22</v>
      </c>
      <c r="H114" s="88"/>
    </row>
    <row r="115" spans="1:8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8" ht="25.5" customHeight="1" x14ac:dyDescent="0.2">
      <c r="A116" s="5" t="s">
        <v>23</v>
      </c>
      <c r="B116" s="43">
        <f t="shared" ref="B116:B131" si="12">B72+B72*$C$140+55</f>
        <v>72655.107548147003</v>
      </c>
      <c r="C116" s="43">
        <f t="shared" ref="C116:G130" si="13">C72+C72*$C$140+55</f>
        <v>74504.908905460659</v>
      </c>
      <c r="D116" s="8">
        <f t="shared" ref="D116:G122" si="14">D72+D72*$H$140+$H$141+55</f>
        <v>83242.186947029244</v>
      </c>
      <c r="E116" s="8">
        <f t="shared" si="14"/>
        <v>89579.584961509245</v>
      </c>
      <c r="F116" s="8">
        <f t="shared" si="14"/>
        <v>99085.99885312996</v>
      </c>
      <c r="G116" s="8">
        <f t="shared" si="14"/>
        <v>104895.33317805345</v>
      </c>
      <c r="H116" s="6">
        <v>0.70279999999999998</v>
      </c>
    </row>
    <row r="117" spans="1:8" ht="25.5" customHeight="1" x14ac:dyDescent="0.2">
      <c r="A117" s="5" t="s">
        <v>24</v>
      </c>
      <c r="B117" s="43">
        <f t="shared" si="12"/>
        <v>66993.34440797125</v>
      </c>
      <c r="C117" s="43">
        <f t="shared" si="13"/>
        <v>71641.642496898421</v>
      </c>
      <c r="D117" s="8">
        <f t="shared" si="14"/>
        <v>79016.726820874697</v>
      </c>
      <c r="E117" s="8">
        <f t="shared" si="14"/>
        <v>83242.186947029244</v>
      </c>
      <c r="F117" s="8">
        <f t="shared" si="14"/>
        <v>91691.998154685789</v>
      </c>
      <c r="G117" s="8">
        <f t="shared" si="14"/>
        <v>96656.557324279071</v>
      </c>
      <c r="H117" s="6">
        <v>0.70279999999999998</v>
      </c>
    </row>
    <row r="118" spans="1:8" ht="25.5" customHeight="1" x14ac:dyDescent="0.2">
      <c r="A118" s="5" t="s">
        <v>25</v>
      </c>
      <c r="B118" s="43">
        <f t="shared" si="12"/>
        <v>65623.044823506309</v>
      </c>
      <c r="C118" s="43">
        <f t="shared" si="13"/>
        <v>70152.798941360161</v>
      </c>
      <c r="D118" s="43">
        <f t="shared" si="13"/>
        <v>75192.292134829288</v>
      </c>
      <c r="E118" s="8">
        <f t="shared" si="14"/>
        <v>81129.29844900161</v>
      </c>
      <c r="F118" s="8">
        <f t="shared" ref="F118:G119" si="15">F74+F74*$H$140+$H$141+55</f>
        <v>87466.854898431964</v>
      </c>
      <c r="G118" s="8">
        <f t="shared" si="15"/>
        <v>91269.610577020692</v>
      </c>
      <c r="H118" s="6">
        <v>0.70279999999999998</v>
      </c>
    </row>
    <row r="119" spans="1:8" ht="25.5" customHeight="1" x14ac:dyDescent="0.2">
      <c r="A119" s="5" t="s">
        <v>26</v>
      </c>
      <c r="B119" s="66">
        <f t="shared" si="12"/>
        <v>66238.032283247623</v>
      </c>
      <c r="C119" s="66">
        <f t="shared" si="13"/>
        <v>70563.512804570782</v>
      </c>
      <c r="D119" s="66">
        <f t="shared" si="13"/>
        <v>75145.838596552785</v>
      </c>
      <c r="E119" s="79">
        <f t="shared" si="14"/>
        <v>80241.367415296525</v>
      </c>
      <c r="F119" s="79">
        <f t="shared" si="15"/>
        <v>88057.755691405779</v>
      </c>
      <c r="G119" s="79">
        <f t="shared" ref="G119" si="16">G75+G75*$H$140+$H$141+55</f>
        <v>91437.490052527966</v>
      </c>
      <c r="H119" s="6">
        <v>0.70279999999999998</v>
      </c>
    </row>
    <row r="120" spans="1:8" ht="25.5" customHeight="1" x14ac:dyDescent="0.2">
      <c r="A120" s="5" t="s">
        <v>27</v>
      </c>
      <c r="B120" s="66">
        <f t="shared" si="12"/>
        <v>65633.629833630315</v>
      </c>
      <c r="C120" s="66">
        <f t="shared" si="13"/>
        <v>69906.023272255421</v>
      </c>
      <c r="D120" s="66">
        <f t="shared" si="13"/>
        <v>74997.744534139463</v>
      </c>
      <c r="E120" s="79">
        <f t="shared" si="14"/>
        <v>80022.410313896238</v>
      </c>
      <c r="F120" s="79">
        <f t="shared" si="14"/>
        <v>85304.156254114219</v>
      </c>
      <c r="G120" s="79">
        <f t="shared" si="14"/>
        <v>89000.918950910767</v>
      </c>
      <c r="H120" s="6">
        <v>0.70279999999999998</v>
      </c>
    </row>
    <row r="121" spans="1:8" ht="25.5" customHeight="1" x14ac:dyDescent="0.2">
      <c r="A121" s="5" t="s">
        <v>28</v>
      </c>
      <c r="B121" s="66">
        <f t="shared" si="12"/>
        <v>64167.120649453711</v>
      </c>
      <c r="C121" s="66">
        <f t="shared" si="13"/>
        <v>68329.90386555015</v>
      </c>
      <c r="D121" s="66">
        <f t="shared" si="13"/>
        <v>74000.257148557284</v>
      </c>
      <c r="E121" s="79">
        <f t="shared" si="14"/>
        <v>78550.866494933958</v>
      </c>
      <c r="F121" s="79">
        <f t="shared" si="14"/>
        <v>83832.4540002016</v>
      </c>
      <c r="G121" s="79">
        <f t="shared" si="14"/>
        <v>86473.089317885067</v>
      </c>
      <c r="H121" s="6">
        <v>0.70279999999999998</v>
      </c>
    </row>
    <row r="122" spans="1:8" ht="25.5" customHeight="1" x14ac:dyDescent="0.2">
      <c r="A122" s="5" t="s">
        <v>29</v>
      </c>
      <c r="B122" s="66">
        <f t="shared" si="12"/>
        <v>64006.141372793274</v>
      </c>
      <c r="C122" s="66">
        <f t="shared" si="13"/>
        <v>68157.413797495625</v>
      </c>
      <c r="D122" s="66">
        <f t="shared" si="13"/>
        <v>73590.507335499526</v>
      </c>
      <c r="E122" s="79">
        <f t="shared" si="14"/>
        <v>78384.509797053877</v>
      </c>
      <c r="F122" s="79">
        <f t="shared" si="14"/>
        <v>83877.291091154053</v>
      </c>
      <c r="G122" s="79">
        <f t="shared" si="14"/>
        <v>86201.056508113514</v>
      </c>
      <c r="H122" s="6">
        <v>0.70279999999999998</v>
      </c>
    </row>
    <row r="123" spans="1:8" ht="25.5" customHeight="1" x14ac:dyDescent="0.2">
      <c r="A123" s="5" t="s">
        <v>30</v>
      </c>
      <c r="B123" s="66">
        <f t="shared" si="12"/>
        <v>63199.526960924806</v>
      </c>
      <c r="C123" s="66">
        <f t="shared" si="13"/>
        <v>67291.699202947129</v>
      </c>
      <c r="D123" s="66">
        <f t="shared" si="13"/>
        <v>70166.648205760095</v>
      </c>
      <c r="E123" s="66">
        <f t="shared" si="13"/>
        <v>77497.304295220223</v>
      </c>
      <c r="F123" s="79">
        <f t="shared" ref="F123:G123" si="17">F79+F79*$H$140+$H$141+55</f>
        <v>82832.412593516667</v>
      </c>
      <c r="G123" s="79">
        <f t="shared" si="17"/>
        <v>86001.270035707028</v>
      </c>
      <c r="H123" s="6">
        <v>0.70279999999999998</v>
      </c>
    </row>
    <row r="124" spans="1:8" ht="25.5" customHeight="1" x14ac:dyDescent="0.2">
      <c r="A124" s="7" t="s">
        <v>31</v>
      </c>
      <c r="B124" s="66">
        <f t="shared" si="12"/>
        <v>61309.465924720287</v>
      </c>
      <c r="C124" s="66">
        <f t="shared" si="13"/>
        <v>65322.780655550363</v>
      </c>
      <c r="D124" s="66">
        <f t="shared" si="13"/>
        <v>68173.677258435375</v>
      </c>
      <c r="E124" s="66">
        <f t="shared" si="13"/>
        <v>75476.84489083504</v>
      </c>
      <c r="F124" s="79">
        <f t="shared" ref="F124:G124" si="18">F80+F80*$H$140+$H$141+55</f>
        <v>80969.005830074719</v>
      </c>
      <c r="G124" s="79">
        <f t="shared" si="18"/>
        <v>84137.863272265065</v>
      </c>
      <c r="H124" s="6">
        <v>0.70279999999999998</v>
      </c>
    </row>
    <row r="125" spans="1:8" ht="25.5" customHeight="1" x14ac:dyDescent="0.2">
      <c r="A125" s="7" t="s">
        <v>32</v>
      </c>
      <c r="B125" s="66">
        <f t="shared" si="12"/>
        <v>57514.856230377649</v>
      </c>
      <c r="C125" s="66">
        <f t="shared" si="13"/>
        <v>62788.173111717457</v>
      </c>
      <c r="D125" s="66">
        <f t="shared" si="13"/>
        <v>65424.83155238739</v>
      </c>
      <c r="E125" s="66">
        <f t="shared" si="13"/>
        <v>73303.366951634205</v>
      </c>
      <c r="F125" s="79">
        <f t="shared" ref="F125:G125" si="19">F81+F81*$H$140+$H$141+55</f>
        <v>79608.841781216921</v>
      </c>
      <c r="G125" s="79">
        <f t="shared" si="19"/>
        <v>84475.963456337573</v>
      </c>
      <c r="H125" s="6">
        <v>0.70279999999999998</v>
      </c>
    </row>
    <row r="126" spans="1:8" ht="25.5" customHeight="1" x14ac:dyDescent="0.2">
      <c r="A126" s="7" t="s">
        <v>33</v>
      </c>
      <c r="B126" s="66">
        <f t="shared" si="12"/>
        <v>57700.733612934302</v>
      </c>
      <c r="C126" s="66">
        <f t="shared" si="13"/>
        <v>61444.659246484603</v>
      </c>
      <c r="D126" s="66">
        <f t="shared" si="13"/>
        <v>65819.954384927303</v>
      </c>
      <c r="E126" s="66">
        <f t="shared" si="13"/>
        <v>72218.932082242405</v>
      </c>
      <c r="F126" s="79">
        <f t="shared" ref="F126:G126" si="20">F82+F82*$H$140+$H$141+55</f>
        <v>78262.918461250432</v>
      </c>
      <c r="G126" s="79">
        <f t="shared" si="20"/>
        <v>82540.281548101048</v>
      </c>
      <c r="H126" s="41">
        <v>0.84509999999999996</v>
      </c>
    </row>
    <row r="127" spans="1:8" ht="25.5" customHeight="1" x14ac:dyDescent="0.2">
      <c r="A127" s="7" t="s">
        <v>34</v>
      </c>
      <c r="B127" s="66">
        <f t="shared" si="12"/>
        <v>57700.733612934302</v>
      </c>
      <c r="C127" s="66">
        <f t="shared" si="13"/>
        <v>61444.659246484603</v>
      </c>
      <c r="D127" s="66">
        <f t="shared" si="13"/>
        <v>65819.954384927303</v>
      </c>
      <c r="E127" s="66">
        <f t="shared" si="13"/>
        <v>72218.932082242405</v>
      </c>
      <c r="F127" s="79">
        <f t="shared" ref="F127:G127" si="21">F83+F83*$H$140+$H$141+55</f>
        <v>78262.918461250432</v>
      </c>
      <c r="G127" s="79">
        <f t="shared" si="21"/>
        <v>82540.281548101048</v>
      </c>
      <c r="H127" s="41">
        <v>0.84509999999999996</v>
      </c>
    </row>
    <row r="128" spans="1:8" ht="25.5" customHeight="1" x14ac:dyDescent="0.2">
      <c r="A128" s="5" t="s">
        <v>35</v>
      </c>
      <c r="B128" s="9">
        <f t="shared" si="12"/>
        <v>56588.759040631419</v>
      </c>
      <c r="C128" s="9">
        <f t="shared" si="13"/>
        <v>60251.223244251989</v>
      </c>
      <c r="D128" s="9">
        <f t="shared" si="13"/>
        <v>64030.060919200754</v>
      </c>
      <c r="E128" s="9">
        <f t="shared" si="13"/>
        <v>67610.195234150364</v>
      </c>
      <c r="F128" s="9">
        <f t="shared" si="13"/>
        <v>71109.910269659769</v>
      </c>
      <c r="G128" s="9">
        <f t="shared" si="13"/>
        <v>74790.091031601958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si="12"/>
        <v>55267.485911686053</v>
      </c>
      <c r="C129" s="9">
        <f t="shared" si="13"/>
        <v>58833.37750327908</v>
      </c>
      <c r="D129" s="9">
        <f t="shared" si="13"/>
        <v>62381.552536550502</v>
      </c>
      <c r="E129" s="9">
        <f t="shared" si="13"/>
        <v>65929.032802828937</v>
      </c>
      <c r="F129" s="9">
        <f t="shared" si="13"/>
        <v>68590.337769530757</v>
      </c>
      <c r="G129" s="9">
        <f t="shared" si="13"/>
        <v>72600.532853149838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si="12"/>
        <v>53097.902284282813</v>
      </c>
      <c r="C130" s="9">
        <f t="shared" si="13"/>
        <v>56505.039617974428</v>
      </c>
      <c r="D130" s="9">
        <f t="shared" si="13"/>
        <v>59609.605926212796</v>
      </c>
      <c r="E130" s="9">
        <f t="shared" si="13"/>
        <v>61716.313140749189</v>
      </c>
      <c r="F130" s="9">
        <f t="shared" si="13"/>
        <v>63712.031328153171</v>
      </c>
      <c r="G130" s="9">
        <f t="shared" si="13"/>
        <v>66821.113621846074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si="12"/>
        <v>50349.751443455483</v>
      </c>
      <c r="C131" s="9">
        <f>C87+C87*$C$140+55</f>
        <v>53555.753732672449</v>
      </c>
      <c r="D131" s="9">
        <f>D87+D87*$C$140+55</f>
        <v>56538.214741890362</v>
      </c>
      <c r="E131" s="9">
        <f>E87+E87*$C$140+55</f>
        <v>59276.812536563884</v>
      </c>
      <c r="F131" s="9">
        <f>F87+F87*$C$140+55</f>
        <v>60529.82480844661</v>
      </c>
      <c r="G131" s="9">
        <f>G87+G87*$C$140+55</f>
        <v>62026.526603125465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ref="B132:G132" si="22">B88+B88*$C$140+55</f>
        <v>46962.241277316236</v>
      </c>
      <c r="C132" s="9">
        <f t="shared" si="22"/>
        <v>48926.000183042052</v>
      </c>
      <c r="D132" s="9">
        <f t="shared" si="22"/>
        <v>50378.584273665161</v>
      </c>
      <c r="E132" s="9">
        <f t="shared" si="22"/>
        <v>51955.879039532476</v>
      </c>
      <c r="F132" s="9">
        <f t="shared" si="22"/>
        <v>53729.619172671693</v>
      </c>
      <c r="G132" s="9">
        <f t="shared" si="22"/>
        <v>55503.880381055656</v>
      </c>
      <c r="H132" s="41">
        <v>0.84509999999999996</v>
      </c>
      <c r="I132" s="48">
        <f>SUM(B116:G132)</f>
        <v>7260806.1118611433</v>
      </c>
      <c r="J132" s="68">
        <f>I132/'Neueinstell. ab 01.07.22'!I132-1</f>
        <v>0.10542039403726022</v>
      </c>
    </row>
    <row r="134" spans="1:10" x14ac:dyDescent="0.2">
      <c r="A134" s="11" t="s">
        <v>40</v>
      </c>
      <c r="B134" s="11"/>
      <c r="C134" s="74">
        <f>'Neueinstell. ab 01.07.22'!C134</f>
        <v>3.4000000000000002E-2</v>
      </c>
      <c r="D134" s="44" t="s">
        <v>194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f>'Neueinstell. ab 01.07.22'!C135</f>
        <v>0.1618</v>
      </c>
      <c r="D135" s="50" t="s">
        <v>195</v>
      </c>
      <c r="E135" s="12"/>
      <c r="F135" s="51"/>
      <c r="G135" s="14"/>
    </row>
    <row r="136" spans="1:10" x14ac:dyDescent="0.2">
      <c r="A136" s="11" t="s">
        <v>42</v>
      </c>
      <c r="B136" s="11"/>
      <c r="C136" s="74">
        <f>'Neueinstell. ab 01.07.22'!C136</f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f>'Neueinstell. ab 01.07.22'!C137</f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4.8000000000000001E-2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0.25819999999999999</v>
      </c>
      <c r="D140" s="45"/>
      <c r="E140" s="14"/>
      <c r="F140" s="14"/>
      <c r="G140" s="14"/>
      <c r="H140" s="46">
        <f>ROUND(C140-((C135+C134)/2),4)</f>
        <v>0.1603</v>
      </c>
    </row>
    <row r="141" spans="1:10" x14ac:dyDescent="0.2">
      <c r="H141" s="47">
        <f>ROUND((C134+C135)/2*62100,2)</f>
        <v>6079.59</v>
      </c>
    </row>
    <row r="143" spans="1:10" ht="27" customHeight="1" x14ac:dyDescent="0.2">
      <c r="A143" s="87" t="s">
        <v>189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7" t="s">
        <v>46</v>
      </c>
      <c r="C144" s="67" t="s">
        <v>47</v>
      </c>
      <c r="D144" s="67" t="s">
        <v>48</v>
      </c>
      <c r="E144" s="67" t="s">
        <v>49</v>
      </c>
      <c r="F144" s="67" t="s">
        <v>50</v>
      </c>
    </row>
    <row r="145" spans="1:6" ht="27" customHeight="1" x14ac:dyDescent="0.2">
      <c r="A145" s="2">
        <v>15</v>
      </c>
      <c r="B145" s="4">
        <f t="shared" ref="B145:B161" si="23">AVERAGE(B93:G93)</f>
        <v>103765.22964663559</v>
      </c>
      <c r="C145" s="16">
        <f>'Neueinstell. ab 01.07.22'!C145</f>
        <v>1607</v>
      </c>
      <c r="D145" s="17">
        <f t="shared" ref="D145:D162" si="24">B145/C145</f>
        <v>64.570771404253634</v>
      </c>
      <c r="E145" s="4">
        <f t="shared" ref="E145:E162" si="25">D145*0.2</f>
        <v>12.914154280850727</v>
      </c>
      <c r="F145" s="17">
        <f t="shared" ref="F145:F162" si="26">D145+E145</f>
        <v>77.484925685104358</v>
      </c>
    </row>
    <row r="146" spans="1:6" ht="27" customHeight="1" x14ac:dyDescent="0.2">
      <c r="A146" s="2">
        <v>14</v>
      </c>
      <c r="B146" s="4">
        <f t="shared" si="23"/>
        <v>95452.516978764339</v>
      </c>
      <c r="C146" s="16">
        <f>$C$145</f>
        <v>1607</v>
      </c>
      <c r="D146" s="17">
        <f t="shared" si="24"/>
        <v>59.397957049635558</v>
      </c>
      <c r="E146" s="4">
        <f t="shared" si="25"/>
        <v>11.879591409927112</v>
      </c>
      <c r="F146" s="17">
        <f t="shared" si="26"/>
        <v>71.277548459562666</v>
      </c>
    </row>
    <row r="147" spans="1:6" ht="27" customHeight="1" x14ac:dyDescent="0.2">
      <c r="A147" s="2">
        <v>13</v>
      </c>
      <c r="B147" s="4">
        <f t="shared" si="23"/>
        <v>89549.116083591347</v>
      </c>
      <c r="C147" s="16">
        <f t="shared" ref="C147:C162" si="27">$C$145</f>
        <v>1607</v>
      </c>
      <c r="D147" s="17">
        <f t="shared" si="24"/>
        <v>55.724403287860206</v>
      </c>
      <c r="E147" s="4">
        <f t="shared" si="25"/>
        <v>11.144880657572042</v>
      </c>
      <c r="F147" s="17">
        <f t="shared" si="26"/>
        <v>66.869283945432244</v>
      </c>
    </row>
    <row r="148" spans="1:6" ht="27" customHeight="1" x14ac:dyDescent="0.2">
      <c r="A148" s="2">
        <v>12</v>
      </c>
      <c r="B148" s="4">
        <f t="shared" si="23"/>
        <v>86411.908706713017</v>
      </c>
      <c r="C148" s="16">
        <f t="shared" si="27"/>
        <v>1607</v>
      </c>
      <c r="D148" s="17">
        <f t="shared" si="24"/>
        <v>53.772189612142512</v>
      </c>
      <c r="E148" s="4">
        <f t="shared" si="25"/>
        <v>10.754437922428503</v>
      </c>
      <c r="F148" s="17">
        <f t="shared" si="26"/>
        <v>64.52662753457102</v>
      </c>
    </row>
    <row r="149" spans="1:6" ht="27" customHeight="1" x14ac:dyDescent="0.2">
      <c r="A149" s="2">
        <v>11</v>
      </c>
      <c r="B149" s="4">
        <f t="shared" si="23"/>
        <v>81004.512295933484</v>
      </c>
      <c r="C149" s="16">
        <f t="shared" si="27"/>
        <v>1607</v>
      </c>
      <c r="D149" s="17">
        <f t="shared" si="24"/>
        <v>50.407288298651828</v>
      </c>
      <c r="E149" s="4">
        <f t="shared" si="25"/>
        <v>10.081457659730367</v>
      </c>
      <c r="F149" s="17">
        <f t="shared" si="26"/>
        <v>60.488745958382196</v>
      </c>
    </row>
    <row r="150" spans="1:6" ht="27" customHeight="1" x14ac:dyDescent="0.2">
      <c r="A150" s="2">
        <v>10</v>
      </c>
      <c r="B150" s="4">
        <f t="shared" si="23"/>
        <v>76447.105025409939</v>
      </c>
      <c r="C150" s="16">
        <f t="shared" si="27"/>
        <v>1607</v>
      </c>
      <c r="D150" s="17">
        <f t="shared" si="24"/>
        <v>47.571316132800213</v>
      </c>
      <c r="E150" s="4">
        <f t="shared" si="25"/>
        <v>9.5142632265600433</v>
      </c>
      <c r="F150" s="17">
        <f t="shared" si="26"/>
        <v>57.085579359360253</v>
      </c>
    </row>
    <row r="151" spans="1:6" ht="27" customHeight="1" x14ac:dyDescent="0.2">
      <c r="A151" s="2" t="s">
        <v>15</v>
      </c>
      <c r="B151" s="4">
        <f t="shared" si="23"/>
        <v>73291.462292559387</v>
      </c>
      <c r="C151" s="16">
        <f t="shared" si="27"/>
        <v>1607</v>
      </c>
      <c r="D151" s="17">
        <f t="shared" si="24"/>
        <v>45.607630549196884</v>
      </c>
      <c r="E151" s="4">
        <f t="shared" si="25"/>
        <v>9.1215261098393778</v>
      </c>
      <c r="F151" s="17">
        <f t="shared" si="26"/>
        <v>54.729156659036263</v>
      </c>
    </row>
    <row r="152" spans="1:6" ht="27" customHeight="1" x14ac:dyDescent="0.2">
      <c r="A152" s="2" t="s">
        <v>16</v>
      </c>
      <c r="B152" s="4">
        <f t="shared" si="23"/>
        <v>69223.199221436211</v>
      </c>
      <c r="C152" s="16">
        <f t="shared" si="27"/>
        <v>1607</v>
      </c>
      <c r="D152" s="17">
        <f t="shared" si="24"/>
        <v>43.076041830389677</v>
      </c>
      <c r="E152" s="4">
        <f t="shared" si="25"/>
        <v>8.6152083660779351</v>
      </c>
      <c r="F152" s="17">
        <f t="shared" si="26"/>
        <v>51.691250196467614</v>
      </c>
    </row>
    <row r="153" spans="1:6" ht="27" customHeight="1" x14ac:dyDescent="0.2">
      <c r="A153" s="2" t="s">
        <v>17</v>
      </c>
      <c r="B153" s="4">
        <f t="shared" si="23"/>
        <v>66422.300346349206</v>
      </c>
      <c r="C153" s="16">
        <f t="shared" si="27"/>
        <v>1607</v>
      </c>
      <c r="D153" s="17">
        <f t="shared" si="24"/>
        <v>41.333105380428876</v>
      </c>
      <c r="E153" s="4">
        <f t="shared" si="25"/>
        <v>8.2666210760857748</v>
      </c>
      <c r="F153" s="17">
        <f t="shared" si="26"/>
        <v>49.599726456514652</v>
      </c>
    </row>
    <row r="154" spans="1:6" ht="27" customHeight="1" x14ac:dyDescent="0.2">
      <c r="A154" s="2">
        <v>8</v>
      </c>
      <c r="B154" s="4">
        <f t="shared" si="23"/>
        <v>60657.208909762237</v>
      </c>
      <c r="C154" s="16">
        <f t="shared" si="27"/>
        <v>1607</v>
      </c>
      <c r="D154" s="17">
        <f t="shared" si="24"/>
        <v>37.745618487717636</v>
      </c>
      <c r="E154" s="4">
        <f t="shared" si="25"/>
        <v>7.5491236975435276</v>
      </c>
      <c r="F154" s="17">
        <f t="shared" si="26"/>
        <v>45.294742185261164</v>
      </c>
    </row>
    <row r="155" spans="1:6" ht="27" customHeight="1" x14ac:dyDescent="0.2">
      <c r="A155" s="2">
        <v>7</v>
      </c>
      <c r="B155" s="4">
        <f t="shared" si="23"/>
        <v>57904.542083480395</v>
      </c>
      <c r="C155" s="16">
        <f t="shared" si="27"/>
        <v>1607</v>
      </c>
      <c r="D155" s="17">
        <f t="shared" si="24"/>
        <v>36.032695758232975</v>
      </c>
      <c r="E155" s="4">
        <f t="shared" si="25"/>
        <v>7.2065391516465951</v>
      </c>
      <c r="F155" s="17">
        <f t="shared" si="26"/>
        <v>43.239234909879571</v>
      </c>
    </row>
    <row r="156" spans="1:6" ht="27" customHeight="1" x14ac:dyDescent="0.2">
      <c r="A156" s="2">
        <v>6</v>
      </c>
      <c r="B156" s="4">
        <f t="shared" si="23"/>
        <v>56327.710495608393</v>
      </c>
      <c r="C156" s="16">
        <f t="shared" si="27"/>
        <v>1607</v>
      </c>
      <c r="D156" s="17">
        <f t="shared" si="24"/>
        <v>35.051468883390413</v>
      </c>
      <c r="E156" s="4">
        <f t="shared" si="25"/>
        <v>7.0102937766780826</v>
      </c>
      <c r="F156" s="17">
        <f t="shared" si="26"/>
        <v>42.061762660068496</v>
      </c>
    </row>
    <row r="157" spans="1:6" ht="27" customHeight="1" x14ac:dyDescent="0.2">
      <c r="A157" s="2">
        <v>5</v>
      </c>
      <c r="B157" s="4">
        <f t="shared" si="23"/>
        <v>54241.267318367965</v>
      </c>
      <c r="C157" s="16">
        <f t="shared" si="27"/>
        <v>1607</v>
      </c>
      <c r="D157" s="17">
        <f t="shared" si="24"/>
        <v>33.753122164510245</v>
      </c>
      <c r="E157" s="4">
        <f t="shared" si="25"/>
        <v>6.7506244329020495</v>
      </c>
      <c r="F157" s="17">
        <f t="shared" si="26"/>
        <v>40.503746597412295</v>
      </c>
    </row>
    <row r="158" spans="1:6" ht="27" customHeight="1" x14ac:dyDescent="0.2">
      <c r="A158" s="2">
        <v>4</v>
      </c>
      <c r="B158" s="4">
        <f t="shared" si="23"/>
        <v>52102.716616652237</v>
      </c>
      <c r="C158" s="16">
        <f t="shared" si="27"/>
        <v>1607</v>
      </c>
      <c r="D158" s="17">
        <f t="shared" si="24"/>
        <v>32.422350103703941</v>
      </c>
      <c r="E158" s="4">
        <f t="shared" si="25"/>
        <v>6.4844700207407886</v>
      </c>
      <c r="F158" s="17">
        <f t="shared" si="26"/>
        <v>38.906820124444728</v>
      </c>
    </row>
    <row r="159" spans="1:6" ht="27" customHeight="1" x14ac:dyDescent="0.2">
      <c r="A159" s="2">
        <v>3</v>
      </c>
      <c r="B159" s="4">
        <f t="shared" si="23"/>
        <v>50530.574705983025</v>
      </c>
      <c r="C159" s="16">
        <f t="shared" si="27"/>
        <v>1607</v>
      </c>
      <c r="D159" s="17">
        <f t="shared" si="24"/>
        <v>31.44404150963474</v>
      </c>
      <c r="E159" s="4">
        <f t="shared" si="25"/>
        <v>6.2888083019269487</v>
      </c>
      <c r="F159" s="17">
        <f t="shared" si="26"/>
        <v>37.732849811561692</v>
      </c>
    </row>
    <row r="160" spans="1:6" ht="27" customHeight="1" x14ac:dyDescent="0.2">
      <c r="A160" s="2" t="s">
        <v>18</v>
      </c>
      <c r="B160" s="4">
        <f t="shared" si="23"/>
        <v>48731.68274548214</v>
      </c>
      <c r="C160" s="16">
        <f t="shared" si="27"/>
        <v>1607</v>
      </c>
      <c r="D160" s="17">
        <f t="shared" si="24"/>
        <v>30.324631453318069</v>
      </c>
      <c r="E160" s="4">
        <f t="shared" si="25"/>
        <v>6.0649262906636139</v>
      </c>
      <c r="F160" s="17">
        <f t="shared" si="26"/>
        <v>36.389557743981683</v>
      </c>
    </row>
    <row r="161" spans="1:6" ht="27" customHeight="1" x14ac:dyDescent="0.2">
      <c r="A161" s="2">
        <v>2</v>
      </c>
      <c r="B161" s="4">
        <f t="shared" si="23"/>
        <v>47805.915742705285</v>
      </c>
      <c r="C161" s="16">
        <f t="shared" si="27"/>
        <v>1607</v>
      </c>
      <c r="D161" s="17">
        <f t="shared" si="24"/>
        <v>29.748547444122767</v>
      </c>
      <c r="E161" s="4">
        <f t="shared" si="25"/>
        <v>5.9497094888245536</v>
      </c>
      <c r="F161" s="17">
        <f t="shared" si="26"/>
        <v>35.698256932947324</v>
      </c>
    </row>
    <row r="162" spans="1:6" ht="27" customHeight="1" x14ac:dyDescent="0.2">
      <c r="A162" s="2">
        <v>1</v>
      </c>
      <c r="B162" s="4">
        <f>AVERAGE(C110:G110)</f>
        <v>40271.867272474476</v>
      </c>
      <c r="C162" s="16">
        <f t="shared" si="27"/>
        <v>1607</v>
      </c>
      <c r="D162" s="17">
        <f t="shared" si="24"/>
        <v>25.06027832761324</v>
      </c>
      <c r="E162" s="4">
        <f t="shared" si="25"/>
        <v>5.0120556655226487</v>
      </c>
      <c r="F162" s="17">
        <f t="shared" si="26"/>
        <v>30.072333993135889</v>
      </c>
    </row>
    <row r="163" spans="1:6" ht="27" customHeight="1" x14ac:dyDescent="0.2"/>
    <row r="164" spans="1:6" ht="27" customHeight="1" x14ac:dyDescent="0.2">
      <c r="A164" s="87" t="s">
        <v>190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7" t="s">
        <v>46</v>
      </c>
      <c r="C165" s="67" t="s">
        <v>47</v>
      </c>
      <c r="D165" s="67" t="s">
        <v>48</v>
      </c>
      <c r="E165" s="67" t="s">
        <v>49</v>
      </c>
      <c r="F165" s="67" t="s">
        <v>50</v>
      </c>
    </row>
    <row r="166" spans="1:6" ht="27" customHeight="1" x14ac:dyDescent="0.2">
      <c r="A166" s="5" t="s">
        <v>23</v>
      </c>
      <c r="B166" s="4">
        <f t="shared" ref="B166:B182" si="28">AVERAGE(B116:G116)</f>
        <v>87327.186732221584</v>
      </c>
      <c r="C166" s="16">
        <f>'Neueinstell. ab 01.07.22'!C166</f>
        <v>1591.4</v>
      </c>
      <c r="D166" s="17">
        <f t="shared" ref="D166:D182" si="29">B166/C166</f>
        <v>54.87444183248811</v>
      </c>
      <c r="E166" s="4">
        <f t="shared" ref="E166:E182" si="30">D166*0.2</f>
        <v>10.974888366497623</v>
      </c>
      <c r="F166" s="17">
        <f t="shared" ref="F166:F182" si="31">D166+E166</f>
        <v>65.84933019898574</v>
      </c>
    </row>
    <row r="167" spans="1:6" ht="27" customHeight="1" x14ac:dyDescent="0.2">
      <c r="A167" s="5" t="s">
        <v>24</v>
      </c>
      <c r="B167" s="4">
        <f t="shared" si="28"/>
        <v>81540.409358623074</v>
      </c>
      <c r="C167" s="16">
        <f>C166</f>
        <v>1591.4</v>
      </c>
      <c r="D167" s="17">
        <f t="shared" si="29"/>
        <v>51.238160964322653</v>
      </c>
      <c r="E167" s="4">
        <f t="shared" si="30"/>
        <v>10.247632192864531</v>
      </c>
      <c r="F167" s="17">
        <f t="shared" si="31"/>
        <v>61.485793157187182</v>
      </c>
    </row>
    <row r="168" spans="1:6" ht="27" customHeight="1" x14ac:dyDescent="0.2">
      <c r="A168" s="5" t="s">
        <v>25</v>
      </c>
      <c r="B168" s="4">
        <f t="shared" si="28"/>
        <v>78472.316637358337</v>
      </c>
      <c r="C168" s="16">
        <f t="shared" ref="C168:C182" si="32">C167</f>
        <v>1591.4</v>
      </c>
      <c r="D168" s="17">
        <f t="shared" si="29"/>
        <v>49.310240440717813</v>
      </c>
      <c r="E168" s="4">
        <f t="shared" si="30"/>
        <v>9.8620480881435633</v>
      </c>
      <c r="F168" s="17">
        <f t="shared" si="31"/>
        <v>59.172288528861372</v>
      </c>
    </row>
    <row r="169" spans="1:6" ht="27" customHeight="1" x14ac:dyDescent="0.2">
      <c r="A169" s="5" t="s">
        <v>26</v>
      </c>
      <c r="B169" s="4">
        <f t="shared" si="28"/>
        <v>78613.999473933582</v>
      </c>
      <c r="C169" s="16">
        <f t="shared" si="32"/>
        <v>1591.4</v>
      </c>
      <c r="D169" s="17">
        <f t="shared" si="29"/>
        <v>49.399270751497788</v>
      </c>
      <c r="E169" s="4">
        <f t="shared" si="30"/>
        <v>9.8798541502995576</v>
      </c>
      <c r="F169" s="17">
        <f t="shared" si="31"/>
        <v>59.279124901797346</v>
      </c>
    </row>
    <row r="170" spans="1:6" ht="27" customHeight="1" x14ac:dyDescent="0.2">
      <c r="A170" s="5" t="s">
        <v>27</v>
      </c>
      <c r="B170" s="4">
        <f t="shared" si="28"/>
        <v>77477.480526491068</v>
      </c>
      <c r="C170" s="16">
        <f t="shared" si="32"/>
        <v>1591.4</v>
      </c>
      <c r="D170" s="17">
        <f t="shared" si="29"/>
        <v>48.685107783392652</v>
      </c>
      <c r="E170" s="4">
        <f t="shared" si="30"/>
        <v>9.7370215566785312</v>
      </c>
      <c r="F170" s="17">
        <f t="shared" si="31"/>
        <v>58.42212934007118</v>
      </c>
    </row>
    <row r="171" spans="1:6" ht="27" customHeight="1" x14ac:dyDescent="0.2">
      <c r="A171" s="5" t="s">
        <v>28</v>
      </c>
      <c r="B171" s="4">
        <f t="shared" si="28"/>
        <v>75892.281912763618</v>
      </c>
      <c r="C171" s="16">
        <f t="shared" si="32"/>
        <v>1591.4</v>
      </c>
      <c r="D171" s="17">
        <f t="shared" si="29"/>
        <v>47.689004595176328</v>
      </c>
      <c r="E171" s="4">
        <f t="shared" si="30"/>
        <v>9.5378009190352664</v>
      </c>
      <c r="F171" s="17">
        <f t="shared" si="31"/>
        <v>57.226805514211591</v>
      </c>
    </row>
    <row r="172" spans="1:6" ht="27" customHeight="1" x14ac:dyDescent="0.2">
      <c r="A172" s="5" t="s">
        <v>29</v>
      </c>
      <c r="B172" s="4">
        <f t="shared" si="28"/>
        <v>75702.819983684967</v>
      </c>
      <c r="C172" s="16">
        <f t="shared" si="32"/>
        <v>1591.4</v>
      </c>
      <c r="D172" s="17">
        <f t="shared" si="29"/>
        <v>47.569950976300717</v>
      </c>
      <c r="E172" s="4">
        <f t="shared" si="30"/>
        <v>9.5139901952601438</v>
      </c>
      <c r="F172" s="17">
        <f t="shared" si="31"/>
        <v>57.083941171560859</v>
      </c>
    </row>
    <row r="173" spans="1:6" ht="27" customHeight="1" x14ac:dyDescent="0.2">
      <c r="A173" s="5" t="s">
        <v>30</v>
      </c>
      <c r="B173" s="4">
        <f t="shared" si="28"/>
        <v>74498.143549012661</v>
      </c>
      <c r="C173" s="16">
        <f t="shared" si="32"/>
        <v>1591.4</v>
      </c>
      <c r="D173" s="17">
        <f t="shared" si="29"/>
        <v>46.812959374772312</v>
      </c>
      <c r="E173" s="4">
        <f t="shared" si="30"/>
        <v>9.3625918749544628</v>
      </c>
      <c r="F173" s="17">
        <f t="shared" si="31"/>
        <v>56.175551249726773</v>
      </c>
    </row>
    <row r="174" spans="1:6" ht="27" customHeight="1" x14ac:dyDescent="0.2">
      <c r="A174" s="7" t="s">
        <v>31</v>
      </c>
      <c r="B174" s="4">
        <f t="shared" si="28"/>
        <v>72564.9396386468</v>
      </c>
      <c r="C174" s="16">
        <f t="shared" si="32"/>
        <v>1591.4</v>
      </c>
      <c r="D174" s="17">
        <f t="shared" si="29"/>
        <v>45.598177478099032</v>
      </c>
      <c r="E174" s="4">
        <f t="shared" si="30"/>
        <v>9.1196354956198071</v>
      </c>
      <c r="F174" s="17">
        <f t="shared" si="31"/>
        <v>54.717812973718836</v>
      </c>
    </row>
    <row r="175" spans="1:6" ht="27" customHeight="1" x14ac:dyDescent="0.2">
      <c r="A175" s="7" t="s">
        <v>32</v>
      </c>
      <c r="B175" s="4">
        <f t="shared" si="28"/>
        <v>70519.33884727853</v>
      </c>
      <c r="C175" s="16">
        <f t="shared" si="32"/>
        <v>1591.4</v>
      </c>
      <c r="D175" s="17">
        <f t="shared" si="29"/>
        <v>44.312767907049469</v>
      </c>
      <c r="E175" s="4">
        <f t="shared" si="30"/>
        <v>8.8625535814098946</v>
      </c>
      <c r="F175" s="17">
        <f t="shared" si="31"/>
        <v>53.17532148845936</v>
      </c>
    </row>
    <row r="176" spans="1:6" ht="27" customHeight="1" x14ac:dyDescent="0.2">
      <c r="A176" s="7" t="s">
        <v>33</v>
      </c>
      <c r="B176" s="4">
        <f t="shared" si="28"/>
        <v>69664.579889323344</v>
      </c>
      <c r="C176" s="16">
        <f t="shared" si="32"/>
        <v>1591.4</v>
      </c>
      <c r="D176" s="17">
        <f t="shared" si="29"/>
        <v>43.775656584971308</v>
      </c>
      <c r="E176" s="4">
        <f t="shared" si="30"/>
        <v>8.7551313169942624</v>
      </c>
      <c r="F176" s="17">
        <f t="shared" si="31"/>
        <v>52.530787901965567</v>
      </c>
    </row>
    <row r="177" spans="1:6" ht="27" customHeight="1" x14ac:dyDescent="0.2">
      <c r="A177" s="7" t="s">
        <v>34</v>
      </c>
      <c r="B177" s="4">
        <f t="shared" si="28"/>
        <v>69664.579889323344</v>
      </c>
      <c r="C177" s="16">
        <f t="shared" si="32"/>
        <v>1591.4</v>
      </c>
      <c r="D177" s="17">
        <f t="shared" si="29"/>
        <v>43.775656584971308</v>
      </c>
      <c r="E177" s="4">
        <f t="shared" si="30"/>
        <v>8.7551313169942624</v>
      </c>
      <c r="F177" s="17">
        <f t="shared" si="31"/>
        <v>52.530787901965567</v>
      </c>
    </row>
    <row r="178" spans="1:6" ht="27" customHeight="1" x14ac:dyDescent="0.2">
      <c r="A178" s="5" t="s">
        <v>35</v>
      </c>
      <c r="B178" s="4">
        <f t="shared" si="28"/>
        <v>65730.039956582696</v>
      </c>
      <c r="C178" s="16">
        <f t="shared" si="32"/>
        <v>1591.4</v>
      </c>
      <c r="D178" s="17">
        <f t="shared" si="29"/>
        <v>41.303280103420065</v>
      </c>
      <c r="E178" s="4">
        <f t="shared" si="30"/>
        <v>8.2606560206840136</v>
      </c>
      <c r="F178" s="17">
        <f t="shared" si="31"/>
        <v>49.563936124104075</v>
      </c>
    </row>
    <row r="179" spans="1:6" ht="27" customHeight="1" x14ac:dyDescent="0.2">
      <c r="A179" s="5" t="s">
        <v>36</v>
      </c>
      <c r="B179" s="4">
        <f t="shared" si="28"/>
        <v>63933.719896170856</v>
      </c>
      <c r="C179" s="16">
        <f t="shared" si="32"/>
        <v>1591.4</v>
      </c>
      <c r="D179" s="17">
        <f t="shared" si="29"/>
        <v>40.174512942170949</v>
      </c>
      <c r="E179" s="4">
        <f t="shared" si="30"/>
        <v>8.0349025884341909</v>
      </c>
      <c r="F179" s="17">
        <f t="shared" si="31"/>
        <v>48.209415530605142</v>
      </c>
    </row>
    <row r="180" spans="1:6" ht="27" customHeight="1" x14ac:dyDescent="0.2">
      <c r="A180" s="5" t="s">
        <v>37</v>
      </c>
      <c r="B180" s="4">
        <f t="shared" si="28"/>
        <v>60243.667653203076</v>
      </c>
      <c r="C180" s="16">
        <f t="shared" si="32"/>
        <v>1591.4</v>
      </c>
      <c r="D180" s="17">
        <f t="shared" si="29"/>
        <v>37.855767031043783</v>
      </c>
      <c r="E180" s="4">
        <f t="shared" si="30"/>
        <v>7.5711534062087571</v>
      </c>
      <c r="F180" s="17">
        <f t="shared" si="31"/>
        <v>45.426920437252541</v>
      </c>
    </row>
    <row r="181" spans="1:6" ht="27" customHeight="1" x14ac:dyDescent="0.2">
      <c r="A181" s="5" t="s">
        <v>38</v>
      </c>
      <c r="B181" s="4">
        <f t="shared" si="28"/>
        <v>57046.147311025707</v>
      </c>
      <c r="C181" s="16">
        <f t="shared" si="32"/>
        <v>1591.4</v>
      </c>
      <c r="D181" s="17">
        <f t="shared" si="29"/>
        <v>35.846517098797101</v>
      </c>
      <c r="E181" s="4">
        <f t="shared" si="30"/>
        <v>7.1693034197594203</v>
      </c>
      <c r="F181" s="17">
        <f t="shared" si="31"/>
        <v>43.015820518556524</v>
      </c>
    </row>
    <row r="182" spans="1:6" ht="27" customHeight="1" x14ac:dyDescent="0.2">
      <c r="A182" s="5" t="s">
        <v>39</v>
      </c>
      <c r="B182" s="4">
        <f t="shared" si="28"/>
        <v>51242.700721213878</v>
      </c>
      <c r="C182" s="16">
        <f t="shared" si="32"/>
        <v>1591.4</v>
      </c>
      <c r="D182" s="17">
        <f t="shared" si="29"/>
        <v>32.199761669733491</v>
      </c>
      <c r="E182" s="4">
        <f t="shared" si="30"/>
        <v>6.4399523339466986</v>
      </c>
      <c r="F182" s="17">
        <f t="shared" si="31"/>
        <v>38.63971400368019</v>
      </c>
    </row>
  </sheetData>
  <sheetProtection selectLockedCells="1" selectUnlockedCells="1"/>
  <mergeCells count="33">
    <mergeCell ref="A24:H24"/>
    <mergeCell ref="A1:H1"/>
    <mergeCell ref="A2:A3"/>
    <mergeCell ref="B2:C2"/>
    <mergeCell ref="D2:G2"/>
    <mergeCell ref="H2:H4"/>
    <mergeCell ref="A89:H89"/>
    <mergeCell ref="A25:A26"/>
    <mergeCell ref="B25:C25"/>
    <mergeCell ref="D25:G25"/>
    <mergeCell ref="H25:H27"/>
    <mergeCell ref="A45:H45"/>
    <mergeCell ref="A46:A47"/>
    <mergeCell ref="B46:C46"/>
    <mergeCell ref="D46:G46"/>
    <mergeCell ref="H46:H48"/>
    <mergeCell ref="A68:H68"/>
    <mergeCell ref="A69:A70"/>
    <mergeCell ref="B69:C69"/>
    <mergeCell ref="D69:G69"/>
    <mergeCell ref="H69:H71"/>
    <mergeCell ref="H90:H92"/>
    <mergeCell ref="A112:H112"/>
    <mergeCell ref="A113:A114"/>
    <mergeCell ref="B113:C113"/>
    <mergeCell ref="D113:G113"/>
    <mergeCell ref="H113:H115"/>
    <mergeCell ref="A140:B140"/>
    <mergeCell ref="A143:F143"/>
    <mergeCell ref="A164:F164"/>
    <mergeCell ref="A90:A91"/>
    <mergeCell ref="B90:C90"/>
    <mergeCell ref="D90:G90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 xml:space="preserve">&amp;L&amp;8Ulrich Jakob, KJF
Marcel Prohaska, Reko München&amp;RStand: 27.11.2023
</oddFooter>
  </headerFooter>
  <rowBreaks count="3" manualBreakCount="3">
    <brk id="44" max="16383" man="1"/>
    <brk id="88" max="16383" man="1"/>
    <brk id="1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7943-8EE4-4EBB-9283-7BE5B0F561E5}">
  <sheetPr codeName="Tabelle4"/>
  <dimension ref="A1:L182"/>
  <sheetViews>
    <sheetView view="pageBreakPreview" topLeftCell="A11" zoomScaleNormal="118" zoomScaleSheetLayoutView="100" zoomScalePageLayoutView="70" workbookViewId="0">
      <selection activeCell="F11" sqref="F11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0" width="14.28515625" style="1" bestFit="1" customWidth="1"/>
    <col min="11" max="16384" width="12.42578125" style="1"/>
  </cols>
  <sheetData>
    <row r="1" spans="1:12" ht="27" customHeight="1" x14ac:dyDescent="0.2">
      <c r="A1" s="87" t="str">
        <f>"Monatsbrutto TVÖD – ab 01.01.2025 ("&amp;K4&amp;"% prospektiv)"</f>
        <v>Monatsbrutto TVÖD – ab 01.01.2025 (2,42% prospektiv)</v>
      </c>
      <c r="B1" s="87"/>
      <c r="C1" s="87"/>
      <c r="D1" s="87"/>
      <c r="E1" s="87"/>
      <c r="F1" s="87"/>
      <c r="G1" s="87"/>
      <c r="H1" s="87"/>
    </row>
    <row r="2" spans="1:12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  <c r="I2" s="83"/>
      <c r="J2" s="83"/>
      <c r="K2" s="83"/>
      <c r="L2" s="83"/>
    </row>
    <row r="3" spans="1:12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  <c r="I3" s="83"/>
      <c r="J3" s="82" t="s">
        <v>193</v>
      </c>
      <c r="K3" s="83"/>
      <c r="L3" s="83"/>
    </row>
    <row r="4" spans="1:12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  <c r="I4" s="83"/>
      <c r="J4" s="82">
        <v>1.0242</v>
      </c>
      <c r="K4" s="85">
        <f>(J4-1)*100</f>
        <v>2.42</v>
      </c>
      <c r="L4" s="83"/>
    </row>
    <row r="5" spans="1:12" ht="27" customHeight="1" x14ac:dyDescent="0.2">
      <c r="A5" s="2">
        <v>15</v>
      </c>
      <c r="B5" s="39">
        <f>'Neueinstell. ab 01.03.24'!B5*$J$4</f>
        <v>5637.1950588600002</v>
      </c>
      <c r="C5" s="39">
        <f>'Neueinstell. ab 01.03.24'!C5*$J$4</f>
        <v>6005.8290148200003</v>
      </c>
      <c r="D5" s="39">
        <f>'Neueinstell. ab 01.03.24'!D5*$J$4</f>
        <v>6417.0250868700005</v>
      </c>
      <c r="E5" s="39">
        <f>'Neueinstell. ab 01.03.24'!E5*$J$4</f>
        <v>6978.3717466799999</v>
      </c>
      <c r="F5" s="39">
        <f>'Neueinstell. ab 01.03.24'!F5*$J$4</f>
        <v>7555.8075130799998</v>
      </c>
      <c r="G5" s="39">
        <f>'Neueinstell. ab 01.03.24'!G5*$J$4</f>
        <v>7935.7222126799998</v>
      </c>
      <c r="H5" s="40">
        <v>0.51780000000000004</v>
      </c>
      <c r="I5" s="83"/>
      <c r="J5" s="83"/>
      <c r="K5" s="83"/>
      <c r="L5" s="83"/>
    </row>
    <row r="6" spans="1:12" ht="27" customHeight="1" x14ac:dyDescent="0.2">
      <c r="A6" s="2">
        <v>14</v>
      </c>
      <c r="B6" s="39">
        <f>'Neueinstell. ab 01.03.24'!B6*$J$4</f>
        <v>5124.9369223799995</v>
      </c>
      <c r="C6" s="39">
        <f>'Neueinstell. ab 01.03.24'!C6*$J$4</f>
        <v>5458.7345588999997</v>
      </c>
      <c r="D6" s="39">
        <f>'Neueinstell. ab 01.03.24'!D6*$J$4</f>
        <v>5894.6531802300005</v>
      </c>
      <c r="E6" s="39">
        <f>'Neueinstell. ab 01.03.24'!E6*$J$4</f>
        <v>6378.3852983099996</v>
      </c>
      <c r="F6" s="39">
        <f>'Neueinstell. ab 01.03.24'!F6*$J$4</f>
        <v>6917.6134885500005</v>
      </c>
      <c r="G6" s="39">
        <f>'Neueinstell. ab 01.03.24'!G6*$J$4</f>
        <v>7304.7245246100001</v>
      </c>
      <c r="H6" s="40">
        <v>0.51780000000000004</v>
      </c>
      <c r="I6" s="83"/>
      <c r="J6" s="83"/>
      <c r="K6" s="83"/>
      <c r="L6" s="83"/>
    </row>
    <row r="7" spans="1:12" ht="27" customHeight="1" x14ac:dyDescent="0.2">
      <c r="A7" s="2">
        <v>13</v>
      </c>
      <c r="B7" s="39">
        <f>'Neueinstell. ab 01.03.24'!B7*$J$4</f>
        <v>4740.7757359500001</v>
      </c>
      <c r="C7" s="39">
        <f>'Neueinstell. ab 01.03.24'!C7*$J$4</f>
        <v>5106.6111166199998</v>
      </c>
      <c r="D7" s="39">
        <f>'Neueinstell. ab 01.03.24'!D7*$J$4</f>
        <v>5523.0693746400002</v>
      </c>
      <c r="E7" s="39">
        <f>'Neueinstell. ab 01.03.24'!E7*$J$4</f>
        <v>5975.2283768999996</v>
      </c>
      <c r="F7" s="39">
        <f>'Neueinstell. ab 01.03.24'!F7*$J$4</f>
        <v>6507.2710359900002</v>
      </c>
      <c r="G7" s="39">
        <f>'Neueinstell. ab 01.03.24'!G7*$J$4</f>
        <v>6796.0213351200009</v>
      </c>
      <c r="H7" s="40">
        <v>0.51780000000000004</v>
      </c>
    </row>
    <row r="8" spans="1:12" ht="27" customHeight="1" x14ac:dyDescent="0.2">
      <c r="A8" s="2">
        <v>12</v>
      </c>
      <c r="B8" s="39">
        <f>'Neueinstell. ab 01.03.24'!B8*$J$4</f>
        <v>4271.2417952100004</v>
      </c>
      <c r="C8" s="39">
        <f>'Neueinstell. ab 01.03.24'!C8*$J$4</f>
        <v>4692.2058674999998</v>
      </c>
      <c r="D8" s="39">
        <f>'Neueinstell. ab 01.03.24'!D8*$J$4</f>
        <v>5184.1500211800003</v>
      </c>
      <c r="E8" s="39">
        <f>'Neueinstell. ab 01.03.24'!E8*$J$4</f>
        <v>5730.0234770699999</v>
      </c>
      <c r="F8" s="39">
        <f>'Neueinstell. ab 01.03.24'!F8*$J$4</f>
        <v>6370.5298379400001</v>
      </c>
      <c r="G8" s="39">
        <f>'Neueinstell. ab 01.03.24'!G8*$J$4</f>
        <v>6674.4399869999997</v>
      </c>
      <c r="H8" s="40">
        <v>0.70279999999999998</v>
      </c>
    </row>
    <row r="9" spans="1:12" ht="27" customHeight="1" x14ac:dyDescent="0.2">
      <c r="A9" s="2">
        <v>11</v>
      </c>
      <c r="B9" s="39">
        <f>'Neueinstell. ab 01.03.24'!B9*$J$4</f>
        <v>4129.9623669599996</v>
      </c>
      <c r="C9" s="39">
        <f>'Neueinstell. ab 01.03.24'!C9*$J$4</f>
        <v>4517.1382348799998</v>
      </c>
      <c r="D9" s="39">
        <f>'Neueinstell. ab 01.03.24'!D9*$J$4</f>
        <v>4880.9530225800008</v>
      </c>
      <c r="E9" s="39">
        <f>'Neueinstell. ab 01.03.24'!E9*$J$4</f>
        <v>5275.6601915700003</v>
      </c>
      <c r="F9" s="39">
        <f>'Neueinstell. ab 01.03.24'!F9*$J$4</f>
        <v>5815.8608597100001</v>
      </c>
      <c r="G9" s="39">
        <f>'Neueinstell. ab 01.03.24'!G9*$J$4</f>
        <v>6119.7926193899993</v>
      </c>
      <c r="H9" s="40">
        <v>0.70279999999999998</v>
      </c>
    </row>
    <row r="10" spans="1:12" ht="27" customHeight="1" x14ac:dyDescent="0.2">
      <c r="A10" s="2">
        <v>10</v>
      </c>
      <c r="B10" s="39">
        <f>'Neueinstell. ab 01.03.24'!B10*$J$4</f>
        <v>3989.6013900600005</v>
      </c>
      <c r="C10" s="39">
        <f>'Neueinstell. ab 01.03.24'!C10*$J$4</f>
        <v>4292.9604683100006</v>
      </c>
      <c r="D10" s="39">
        <f>'Neueinstell. ab 01.03.24'!D10*$J$4</f>
        <v>4637.8335475800004</v>
      </c>
      <c r="E10" s="39">
        <f>'Neueinstell. ab 01.03.24'!E10*$J$4</f>
        <v>5011.8593532300001</v>
      </c>
      <c r="F10" s="39">
        <f>'Neueinstell. ab 01.03.24'!F10*$J$4</f>
        <v>5428.3608324899997</v>
      </c>
      <c r="G10" s="39">
        <f>'Neueinstell. ab 01.03.24'!G10*$J$4</f>
        <v>5565.1236411599994</v>
      </c>
      <c r="H10" s="40">
        <v>0.70279999999999998</v>
      </c>
    </row>
    <row r="11" spans="1:12" ht="27" customHeight="1" x14ac:dyDescent="0.2">
      <c r="A11" s="2" t="s">
        <v>15</v>
      </c>
      <c r="B11" s="39">
        <f>'Neueinstell. ab 01.03.24'!B11*$J$4</f>
        <v>3879.5060864699999</v>
      </c>
      <c r="C11" s="39">
        <f>'Neueinstell. ab 01.03.24'!C11*$J$4</f>
        <v>4150.1358807299994</v>
      </c>
      <c r="D11" s="39">
        <f>'Neueinstell. ab 01.03.24'!D11*$J$4</f>
        <v>4444.4401091999998</v>
      </c>
      <c r="E11" s="39">
        <f>'Neueinstell. ab 01.03.24'!E11*$J$4</f>
        <v>4761.5651523899996</v>
      </c>
      <c r="F11" s="39">
        <f>'Neueinstell. ab 01.03.24'!F11*$J$4</f>
        <v>5102.4726828899993</v>
      </c>
      <c r="G11" s="39">
        <f>'Neueinstell. ab 01.03.24'!G11*$J$4</f>
        <v>5346.85637916</v>
      </c>
      <c r="H11" s="40">
        <v>0.70279999999999998</v>
      </c>
    </row>
    <row r="12" spans="1:12" ht="27" customHeight="1" x14ac:dyDescent="0.2">
      <c r="A12" s="2" t="s">
        <v>16</v>
      </c>
      <c r="B12" s="39">
        <f>'Neueinstell. ab 01.03.24'!B12*$J$4</f>
        <v>3653.2104791400002</v>
      </c>
      <c r="C12" s="39">
        <f>'Neueinstell. ab 01.03.24'!C12*$J$4</f>
        <v>3906.8759366999998</v>
      </c>
      <c r="D12" s="39">
        <f>'Neueinstell. ab 01.03.24'!D12*$J$4</f>
        <v>4066.038153</v>
      </c>
      <c r="E12" s="39">
        <f>'Neueinstell. ab 01.03.24'!E12*$J$4</f>
        <v>4537.09564245</v>
      </c>
      <c r="F12" s="39">
        <f>'Neueinstell. ab 01.03.24'!F12*$J$4</f>
        <v>4816.2184103700001</v>
      </c>
      <c r="G12" s="39">
        <f>'Neueinstell. ab 01.03.24'!G12*$J$4</f>
        <v>5139.5457015000002</v>
      </c>
      <c r="H12" s="40">
        <v>0.70279999999999998</v>
      </c>
    </row>
    <row r="13" spans="1:12" ht="27" customHeight="1" x14ac:dyDescent="0.2">
      <c r="A13" s="2" t="s">
        <v>17</v>
      </c>
      <c r="B13" s="39">
        <f>'Neueinstell. ab 01.03.24'!B13*$J$4</f>
        <v>3532.4287239599998</v>
      </c>
      <c r="C13" s="39">
        <f>'Neueinstell. ab 01.03.24'!C13*$J$4</f>
        <v>3750.94450809</v>
      </c>
      <c r="D13" s="39">
        <f>'Neueinstell. ab 01.03.24'!D13*$J$4</f>
        <v>3963.61461951</v>
      </c>
      <c r="E13" s="39">
        <f>'Neueinstell. ab 01.03.24'!E13*$J$4</f>
        <v>4436.7035072399995</v>
      </c>
      <c r="F13" s="39">
        <f>'Neueinstell. ab 01.03.24'!F13*$J$4</f>
        <v>4543.7517134099999</v>
      </c>
      <c r="G13" s="39">
        <f>'Neueinstell. ab 01.03.24'!G13*$J$4</f>
        <v>4817.0504192400003</v>
      </c>
      <c r="H13" s="40">
        <v>0.70279999999999998</v>
      </c>
    </row>
    <row r="14" spans="1:12" ht="27" customHeight="1" x14ac:dyDescent="0.2">
      <c r="A14" s="2">
        <v>8</v>
      </c>
      <c r="B14" s="39">
        <f>'Neueinstell. ab 01.03.24'!B14*$J$4</f>
        <v>3360.8512064699999</v>
      </c>
      <c r="C14" s="39">
        <f>'Neueinstell. ab 01.03.24'!C14*$J$4</f>
        <v>3570.9604594200005</v>
      </c>
      <c r="D14" s="39">
        <f>'Neueinstell. ab 01.03.24'!D14*$J$4</f>
        <v>3716.49717981</v>
      </c>
      <c r="E14" s="39">
        <f>'Neueinstell. ab 01.03.24'!E14*$J$4</f>
        <v>3861.7853780699998</v>
      </c>
      <c r="F14" s="39">
        <f>'Neueinstell. ab 01.03.24'!F14*$J$4</f>
        <v>4017.61955889</v>
      </c>
      <c r="G14" s="39">
        <f>'Neueinstell. ab 01.03.24'!G14*$J$4</f>
        <v>4092.55438374</v>
      </c>
      <c r="H14" s="40">
        <v>0.84509999999999996</v>
      </c>
    </row>
    <row r="15" spans="1:12" ht="27" customHeight="1" x14ac:dyDescent="0.2">
      <c r="A15" s="2">
        <v>7</v>
      </c>
      <c r="B15" s="39">
        <f>'Neueinstell. ab 01.03.24'!B15*$J$4</f>
        <v>3170.1374849700001</v>
      </c>
      <c r="C15" s="39">
        <f>'Neueinstell. ab 01.03.24'!C15*$J$4</f>
        <v>3412.2088448999998</v>
      </c>
      <c r="D15" s="39">
        <f>'Neueinstell. ab 01.03.24'!D15*$J$4</f>
        <v>3556.4165121600004</v>
      </c>
      <c r="E15" s="39">
        <f>'Neueinstell. ab 01.03.24'!E15*$J$4</f>
        <v>3701.9424272400001</v>
      </c>
      <c r="F15" s="39">
        <f>'Neueinstell. ab 01.03.24'!F15*$J$4</f>
        <v>3839.20228017</v>
      </c>
      <c r="G15" s="39">
        <f>'Neueinstell. ab 01.03.24'!G15*$J$4</f>
        <v>3912.9052996800001</v>
      </c>
      <c r="H15" s="40">
        <v>0.84509999999999996</v>
      </c>
    </row>
    <row r="16" spans="1:12" ht="27" customHeight="1" x14ac:dyDescent="0.2">
      <c r="A16" s="2">
        <v>6</v>
      </c>
      <c r="B16" s="39">
        <f>'Neueinstell. ab 01.03.24'!B16*$J$4</f>
        <v>3115.6571119499999</v>
      </c>
      <c r="C16" s="39">
        <f>'Neueinstell. ab 01.03.24'!C16*$J$4</f>
        <v>3314.8746124200002</v>
      </c>
      <c r="D16" s="39">
        <f>'Neueinstell. ab 01.03.24'!D16*$J$4</f>
        <v>3454.5656600999996</v>
      </c>
      <c r="E16" s="39">
        <f>'Neueinstell. ab 01.03.24'!E16*$J$4</f>
        <v>3592.80879624</v>
      </c>
      <c r="F16" s="39">
        <f>'Neueinstell. ab 01.03.24'!F16*$J$4</f>
        <v>3728.5883217000001</v>
      </c>
      <c r="G16" s="39">
        <f>'Neueinstell. ab 01.03.24'!G16*$J$4</f>
        <v>3797.7531110099999</v>
      </c>
      <c r="H16" s="40">
        <v>0.84509999999999996</v>
      </c>
    </row>
    <row r="17" spans="1:10" ht="27" customHeight="1" x14ac:dyDescent="0.2">
      <c r="A17" s="2">
        <v>5</v>
      </c>
      <c r="B17" s="39">
        <f>'Neueinstell. ab 01.03.24'!B17*$J$4</f>
        <v>2999.8674099899999</v>
      </c>
      <c r="C17" s="39">
        <f>'Neueinstell. ab 01.03.24'!C17*$J$4</f>
        <v>3193.12037934</v>
      </c>
      <c r="D17" s="39">
        <f>'Neueinstell. ab 01.03.24'!D17*$J$4</f>
        <v>3323.6377188299998</v>
      </c>
      <c r="E17" s="39">
        <f>'Neueinstell. ab 01.03.24'!E17*$J$4</f>
        <v>3461.8592443499997</v>
      </c>
      <c r="F17" s="39">
        <f>'Neueinstell. ab 01.03.24'!F17*$J$4</f>
        <v>3590.30196432</v>
      </c>
      <c r="G17" s="39">
        <f>'Neueinstell. ab 01.03.24'!G17*$J$4</f>
        <v>3656.6789836500002</v>
      </c>
      <c r="H17" s="40">
        <v>0.84509999999999996</v>
      </c>
    </row>
    <row r="18" spans="1:10" ht="27" customHeight="1" x14ac:dyDescent="0.2">
      <c r="A18" s="2">
        <v>4</v>
      </c>
      <c r="B18" s="39">
        <f>'Neueinstell. ab 01.03.24'!B18*$J$4</f>
        <v>2870.44140681</v>
      </c>
      <c r="C18" s="39">
        <f>'Neueinstell. ab 01.03.24'!C18*$J$4</f>
        <v>3065.9959071899993</v>
      </c>
      <c r="D18" s="39">
        <f>'Neueinstell. ab 01.03.24'!D18*$J$4</f>
        <v>3230.0745395400004</v>
      </c>
      <c r="E18" s="39">
        <f>'Neueinstell. ab 01.03.24'!E18*$J$4</f>
        <v>3332.2171349699997</v>
      </c>
      <c r="F18" s="39">
        <f>'Neueinstell. ab 01.03.24'!F18*$J$4</f>
        <v>3434.3489250900002</v>
      </c>
      <c r="G18" s="39">
        <f>'Neueinstell. ab 01.03.24'!G18*$J$4</f>
        <v>3494.1563159399998</v>
      </c>
      <c r="H18" s="40">
        <v>0.84509999999999996</v>
      </c>
    </row>
    <row r="19" spans="1:10" ht="27" customHeight="1" x14ac:dyDescent="0.2">
      <c r="A19" s="2">
        <v>3</v>
      </c>
      <c r="B19" s="39">
        <f>'Neueinstell. ab 01.03.24'!B19*$J$4</f>
        <v>2829.5433084599999</v>
      </c>
      <c r="C19" s="39">
        <f>'Neueinstell. ab 01.03.24'!C19*$J$4</f>
        <v>3039.8470569900001</v>
      </c>
      <c r="D19" s="39">
        <f>'Neueinstell. ab 01.03.24'!D19*$J$4</f>
        <v>3091.0210051500003</v>
      </c>
      <c r="E19" s="39">
        <f>'Neueinstell. ab 01.03.24'!E19*$J$4</f>
        <v>3208.0100965199999</v>
      </c>
      <c r="F19" s="39">
        <f>'Neueinstell. ab 01.03.24'!F19*$J$4</f>
        <v>3295.7924349599998</v>
      </c>
      <c r="G19" s="39">
        <f>'Neueinstell. ab 01.03.24'!G19*$J$4</f>
        <v>3376.2055519800001</v>
      </c>
      <c r="H19" s="40">
        <v>0.84509999999999996</v>
      </c>
    </row>
    <row r="20" spans="1:10" ht="27" customHeight="1" x14ac:dyDescent="0.2">
      <c r="A20" s="2" t="s">
        <v>18</v>
      </c>
      <c r="B20" s="39">
        <f>'Neueinstell. ab 01.03.24'!B20*$J$4</f>
        <v>2664.55872</v>
      </c>
      <c r="C20" s="39">
        <f>'Neueinstell. ab 01.03.24'!C20*$J$4</f>
        <v>2904.4457173800001</v>
      </c>
      <c r="D20" s="39">
        <f>'Neueinstell. ab 01.03.24'!D20*$J$4</f>
        <v>2992.32530361</v>
      </c>
      <c r="E20" s="39">
        <f>'Neueinstell. ab 01.03.24'!E20*$J$4</f>
        <v>3109.4980852499998</v>
      </c>
      <c r="F20" s="39">
        <f>'Neueinstell. ab 01.03.24'!F20*$J$4</f>
        <v>3190.0084500600001</v>
      </c>
      <c r="G20" s="39">
        <f>'Neueinstell. ab 01.03.24'!G20*$J$4</f>
        <v>3308.1320989799997</v>
      </c>
      <c r="H20" s="40">
        <v>0.84509999999999996</v>
      </c>
    </row>
    <row r="21" spans="1:10" ht="27" customHeight="1" x14ac:dyDescent="0.2">
      <c r="A21" s="2">
        <v>2</v>
      </c>
      <c r="B21" s="39">
        <f>'Neueinstell. ab 01.03.24'!B21*$J$4</f>
        <v>2644.6482719999999</v>
      </c>
      <c r="C21" s="39">
        <f>'Neueinstell. ab 01.03.24'!C21*$J$4</f>
        <v>2851.6617780299998</v>
      </c>
      <c r="D21" s="39">
        <f>'Neueinstell. ab 01.03.24'!D21*$J$4</f>
        <v>2903.2679385899996</v>
      </c>
      <c r="E21" s="39">
        <f>'Neueinstell. ab 01.03.24'!E21*$J$4</f>
        <v>2976.9169315500003</v>
      </c>
      <c r="F21" s="39">
        <f>'Neueinstell. ab 01.03.24'!F21*$J$4</f>
        <v>3138.7912806600002</v>
      </c>
      <c r="G21" s="39">
        <f>'Neueinstell. ab 01.03.24'!G21*$J$4</f>
        <v>3308.1320989799997</v>
      </c>
      <c r="H21" s="40">
        <v>0.84509999999999996</v>
      </c>
    </row>
    <row r="22" spans="1:10" ht="27" customHeight="1" x14ac:dyDescent="0.2">
      <c r="A22" s="2">
        <v>1</v>
      </c>
      <c r="B22" s="39">
        <f>'Neueinstell. ab 01.03.24'!B22*$J$4</f>
        <v>0</v>
      </c>
      <c r="C22" s="39">
        <f>'Neueinstell. ab 01.03.24'!C22*$J$4</f>
        <v>2412.523584</v>
      </c>
      <c r="D22" s="39">
        <f>'Neueinstell. ab 01.03.24'!D22*$J$4</f>
        <v>2446.6704119999999</v>
      </c>
      <c r="E22" s="39">
        <f>'Neueinstell. ab 01.03.24'!E22*$J$4</f>
        <v>2489.36931</v>
      </c>
      <c r="F22" s="39">
        <f>'Neueinstell. ab 01.03.24'!F22*$J$4</f>
        <v>2529.1799639999999</v>
      </c>
      <c r="G22" s="39">
        <f>'Neueinstell. ab 01.03.24'!G22*$J$4</f>
        <v>2631.6511739999996</v>
      </c>
      <c r="H22" s="40">
        <v>0.84509999999999996</v>
      </c>
      <c r="I22" s="48">
        <f>SUM(B5:G22)</f>
        <v>455906.35633257014</v>
      </c>
      <c r="J22" s="68">
        <f>I22/'Neueinstell. ab 01.03.24'!I22-1</f>
        <v>2.4200000000000887E-2</v>
      </c>
    </row>
    <row r="23" spans="1:10" ht="27" customHeight="1" x14ac:dyDescent="0.2"/>
    <row r="24" spans="1:10" ht="27" customHeight="1" x14ac:dyDescent="0.2">
      <c r="A24" s="90" t="str">
        <f>"Monatsbrutto TVS+E – ab 01.01.2025 ("&amp;K4&amp;"% prospektiv)"</f>
        <v>Monatsbrutto TVS+E – ab 01.01.2025 (2,42% prospektiv)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7" t="s">
        <v>19</v>
      </c>
      <c r="E26" s="67" t="s">
        <v>20</v>
      </c>
      <c r="F26" s="67" t="s">
        <v>21</v>
      </c>
      <c r="G26" s="67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f>'Neueinstell. ab 01.03.24'!B28*$J$4</f>
        <v>4566.0862891800007</v>
      </c>
      <c r="C28" s="43">
        <f>'Neueinstell. ab 01.03.24'!C28*$J$4</f>
        <v>4682.4270619500003</v>
      </c>
      <c r="D28" s="43">
        <f>'Neueinstell. ab 01.03.24'!D28*$J$4</f>
        <v>5258.7606867300001</v>
      </c>
      <c r="E28" s="43">
        <f>'Neueinstell. ab 01.03.24'!E28*$J$4</f>
        <v>5690.9730867300004</v>
      </c>
      <c r="F28" s="43">
        <f>'Neueinstell. ab 01.03.24'!F28*$J$4</f>
        <v>6339.3132973499996</v>
      </c>
      <c r="G28" s="43">
        <f>'Neueinstell. ab 01.03.24'!G28*$J$4</f>
        <v>6735.5115991200009</v>
      </c>
      <c r="H28" s="41">
        <v>0.70279999999999998</v>
      </c>
    </row>
    <row r="29" spans="1:10" ht="27" customHeight="1" x14ac:dyDescent="0.2">
      <c r="A29" s="5" t="s">
        <v>24</v>
      </c>
      <c r="B29" s="43">
        <f>'Neueinstell. ab 01.03.24'!B29*$J$4</f>
        <v>4209.9972981299998</v>
      </c>
      <c r="C29" s="43">
        <f>'Neueinstell. ab 01.03.24'!C29*$J$4</f>
        <v>4502.3457654900003</v>
      </c>
      <c r="D29" s="43">
        <f>'Neueinstell. ab 01.03.24'!D29*$J$4</f>
        <v>4970.5830690300008</v>
      </c>
      <c r="E29" s="43">
        <f>'Neueinstell. ab 01.03.24'!E29*$J$4</f>
        <v>5258.7606867300001</v>
      </c>
      <c r="F29" s="43">
        <f>'Neueinstell. ab 01.03.24'!F29*$J$4</f>
        <v>5835.0402849599996</v>
      </c>
      <c r="G29" s="43">
        <f>'Neueinstell. ab 01.03.24'!G29*$J$4</f>
        <v>6173.6246738099999</v>
      </c>
      <c r="H29" s="41">
        <v>0.70279999999999998</v>
      </c>
    </row>
    <row r="30" spans="1:10" ht="27" customHeight="1" x14ac:dyDescent="0.2">
      <c r="A30" s="5" t="s">
        <v>25</v>
      </c>
      <c r="B30" s="43">
        <f>'Neueinstell. ab 01.03.24'!B30*$J$4</f>
        <v>4123.8141455699997</v>
      </c>
      <c r="C30" s="43">
        <f>'Neueinstell. ab 01.03.24'!C30*$J$4</f>
        <v>4408.70694903</v>
      </c>
      <c r="D30" s="43">
        <f>'Neueinstell. ab 01.03.24'!D30*$J$4</f>
        <v>4725.6591072599995</v>
      </c>
      <c r="E30" s="43">
        <f>'Neueinstell. ab 01.03.24'!E30*$J$4</f>
        <v>5114.6610725700002</v>
      </c>
      <c r="F30" s="43">
        <f>'Neueinstell. ab 01.03.24'!F30*$J$4</f>
        <v>5546.8842778799999</v>
      </c>
      <c r="G30" s="43">
        <f>'Neueinstell. ab 01.03.24'!G30*$J$4</f>
        <v>5806.2333284999995</v>
      </c>
      <c r="H30" s="41">
        <v>0.70279999999999998</v>
      </c>
    </row>
    <row r="31" spans="1:10" ht="27" customHeight="1" x14ac:dyDescent="0.2">
      <c r="A31" s="5" t="s">
        <v>26</v>
      </c>
      <c r="B31" s="66">
        <f>'Neueinstell. ab 01.03.24'!B31*$J$4</f>
        <v>4162.4929561500003</v>
      </c>
      <c r="C31" s="66">
        <f>'Neueinstell. ab 01.03.24'!C31*$J$4</f>
        <v>4434.5382460199999</v>
      </c>
      <c r="D31" s="66">
        <f>'Neueinstell. ab 01.03.24'!D31*$J$4</f>
        <v>4722.7374743399996</v>
      </c>
      <c r="E31" s="66">
        <f>'Neueinstell. ab 01.03.24'!E31*$J$4</f>
        <v>5054.1039161100007</v>
      </c>
      <c r="F31" s="66">
        <f>'Neueinstell. ab 01.03.24'!F31*$J$4</f>
        <v>5587.1838849599999</v>
      </c>
      <c r="G31" s="66">
        <f>'Neueinstell. ab 01.03.24'!G31*$J$4</f>
        <v>5817.6827578799994</v>
      </c>
      <c r="H31" s="41">
        <v>0.70279999999999998</v>
      </c>
    </row>
    <row r="32" spans="1:10" ht="27" customHeight="1" x14ac:dyDescent="0.2">
      <c r="A32" s="5" t="s">
        <v>27</v>
      </c>
      <c r="B32" s="66">
        <f>'Neueinstell. ab 01.03.24'!B32*$J$4</f>
        <v>4124.4798755700003</v>
      </c>
      <c r="C32" s="66">
        <f>'Neueinstell. ab 01.03.24'!C32*$J$4</f>
        <v>4393.1863246499997</v>
      </c>
      <c r="D32" s="66">
        <f>'Neueinstell. ab 01.03.24'!D32*$J$4</f>
        <v>4713.4232971199999</v>
      </c>
      <c r="E32" s="66">
        <f>'Neueinstell. ab 01.03.24'!E32*$J$4</f>
        <v>5039.1709776899997</v>
      </c>
      <c r="F32" s="66">
        <f>'Neueinstell. ab 01.03.24'!F32*$J$4</f>
        <v>5399.38759716</v>
      </c>
      <c r="G32" s="66">
        <f>'Neueinstell. ab 01.03.24'!G32*$J$4</f>
        <v>5651.5078953899992</v>
      </c>
      <c r="H32" s="41">
        <v>0.70279999999999998</v>
      </c>
    </row>
    <row r="33" spans="1:10" ht="27" customHeight="1" x14ac:dyDescent="0.2">
      <c r="A33" s="5" t="s">
        <v>28</v>
      </c>
      <c r="B33" s="66">
        <f>'Neueinstell. ab 01.03.24'!B33*$J$4</f>
        <v>4032.2457494099999</v>
      </c>
      <c r="C33" s="66">
        <f>'Neueinstell. ab 01.03.24'!C33*$J$4</f>
        <v>4294.0584107100003</v>
      </c>
      <c r="D33" s="66">
        <f>'Neueinstell. ab 01.03.24'!D33*$J$4</f>
        <v>4650.6876672600001</v>
      </c>
      <c r="E33" s="66">
        <f>'Neueinstell. ab 01.03.24'!E33*$J$4</f>
        <v>4938.8112584099999</v>
      </c>
      <c r="F33" s="66">
        <f>'Neueinstell. ab 01.03.24'!F33*$J$4</f>
        <v>5299.01707257</v>
      </c>
      <c r="G33" s="66">
        <f>'Neueinstell. ab 01.03.24'!G33*$J$4</f>
        <v>5479.1091743400002</v>
      </c>
      <c r="H33" s="41">
        <v>0.70279999999999998</v>
      </c>
    </row>
    <row r="34" spans="1:10" ht="27" customHeight="1" x14ac:dyDescent="0.2">
      <c r="A34" s="5" t="s">
        <v>29</v>
      </c>
      <c r="B34" s="66">
        <f>'Neueinstell. ab 01.03.24'!B34*$J$4</f>
        <v>4022.1211739399996</v>
      </c>
      <c r="C34" s="66">
        <f>'Neueinstell. ab 01.03.24'!C34*$J$4</f>
        <v>4283.2098794699996</v>
      </c>
      <c r="D34" s="66">
        <f>'Neueinstell. ab 01.03.24'!D34*$J$4</f>
        <v>4624.9170029100005</v>
      </c>
      <c r="E34" s="66">
        <f>'Neueinstell. ab 01.03.24'!E34*$J$4</f>
        <v>4927.4656829099995</v>
      </c>
      <c r="F34" s="66">
        <f>'Neueinstell. ab 01.03.24'!F34*$J$4</f>
        <v>5302.0749753</v>
      </c>
      <c r="G34" s="66">
        <f>'Neueinstell. ab 01.03.24'!G34*$J$4</f>
        <v>5460.5564570700008</v>
      </c>
      <c r="H34" s="41">
        <v>0.70279999999999998</v>
      </c>
    </row>
    <row r="35" spans="1:10" ht="27" customHeight="1" x14ac:dyDescent="0.2">
      <c r="A35" s="5" t="s">
        <v>30</v>
      </c>
      <c r="B35" s="66">
        <f>'Neueinstell. ab 01.03.24'!B35*$J$4</f>
        <v>3971.3902434900001</v>
      </c>
      <c r="C35" s="66">
        <f>'Neueinstell. ab 01.03.24'!C35*$J$4</f>
        <v>4228.7619223800002</v>
      </c>
      <c r="D35" s="66">
        <f>'Neueinstell. ab 01.03.24'!D35*$J$4</f>
        <v>4409.57797992</v>
      </c>
      <c r="E35" s="66">
        <f>'Neueinstell. ab 01.03.24'!E35*$J$4</f>
        <v>4870.6297523100002</v>
      </c>
      <c r="F35" s="66">
        <f>'Neueinstell. ab 01.03.24'!F35*$J$4</f>
        <v>5230.8139558499997</v>
      </c>
      <c r="G35" s="66">
        <f>'Neueinstell. ab 01.03.24'!G35*$J$4</f>
        <v>5446.9309611600002</v>
      </c>
      <c r="H35" s="41">
        <v>0.70279999999999998</v>
      </c>
    </row>
    <row r="36" spans="1:10" ht="27" customHeight="1" x14ac:dyDescent="0.2">
      <c r="A36" s="7" t="s">
        <v>31</v>
      </c>
      <c r="B36" s="66">
        <f>'Neueinstell. ab 01.03.24'!B36*$J$4</f>
        <v>3852.5173922700001</v>
      </c>
      <c r="C36" s="66">
        <f>'Neueinstell. ab 01.03.24'!C36*$J$4</f>
        <v>4104.9294338700001</v>
      </c>
      <c r="D36" s="66">
        <f>'Neueinstell. ab 01.03.24'!D36*$J$4</f>
        <v>4284.2327480099993</v>
      </c>
      <c r="E36" s="66">
        <f>'Neueinstell. ab 01.03.24'!E36*$J$4</f>
        <v>4743.5556708000004</v>
      </c>
      <c r="F36" s="66">
        <f>'Neueinstell. ab 01.03.24'!F36*$J$4</f>
        <v>5103.7290690300006</v>
      </c>
      <c r="G36" s="66">
        <f>'Neueinstell. ab 01.03.24'!G36*$J$4</f>
        <v>5319.8460743400001</v>
      </c>
      <c r="H36" s="41">
        <v>0.70279999999999998</v>
      </c>
    </row>
    <row r="37" spans="1:10" ht="27" customHeight="1" x14ac:dyDescent="0.2">
      <c r="A37" s="42" t="s">
        <v>32</v>
      </c>
      <c r="B37" s="66">
        <f>'Neueinstell. ab 01.03.24'!B37*$J$4</f>
        <v>3613.8605103</v>
      </c>
      <c r="C37" s="66">
        <f>'Neueinstell. ab 01.03.24'!C37*$J$4</f>
        <v>3945.5186954399996</v>
      </c>
      <c r="D37" s="66">
        <f>'Neueinstell. ab 01.03.24'!D37*$J$4</f>
        <v>4111.3477880099999</v>
      </c>
      <c r="E37" s="66">
        <f>'Neueinstell. ab 01.03.24'!E37*$J$4</f>
        <v>4606.8576939899995</v>
      </c>
      <c r="F37" s="66">
        <f>'Neueinstell. ab 01.03.24'!F37*$J$4</f>
        <v>5010.9654826799997</v>
      </c>
      <c r="G37" s="66">
        <f>'Neueinstell. ab 01.03.24'!G37*$J$4</f>
        <v>5342.9046058799995</v>
      </c>
      <c r="H37" s="41">
        <v>0.70279999999999998</v>
      </c>
    </row>
    <row r="38" spans="1:10" ht="27" customHeight="1" x14ac:dyDescent="0.2">
      <c r="A38" s="7" t="s">
        <v>33</v>
      </c>
      <c r="B38" s="66">
        <f>'Neueinstell. ab 01.03.24'!B38*$J$4</f>
        <v>3586.1232795300002</v>
      </c>
      <c r="C38" s="66">
        <f>'Neueinstell. ab 01.03.24'!C38*$J$4</f>
        <v>3819.0317365799997</v>
      </c>
      <c r="D38" s="66">
        <f>'Neueinstell. ab 01.03.24'!D38*$J$4</f>
        <v>4091.2174954799998</v>
      </c>
      <c r="E38" s="66">
        <f>'Neueinstell. ab 01.03.24'!E38*$J$4</f>
        <v>4489.2959211899997</v>
      </c>
      <c r="F38" s="66">
        <f>'Neueinstell. ab 01.03.24'!F38*$J$4</f>
        <v>4865.6772844199995</v>
      </c>
      <c r="G38" s="66">
        <f>'Neueinstell. ab 01.03.24'!G38*$J$4</f>
        <v>5154.22228266</v>
      </c>
      <c r="H38" s="41">
        <v>0.84509999999999996</v>
      </c>
    </row>
    <row r="39" spans="1:10" ht="27" customHeight="1" x14ac:dyDescent="0.2">
      <c r="A39" s="7" t="s">
        <v>34</v>
      </c>
      <c r="B39" s="66">
        <f>'Neueinstell. ab 01.03.24'!B39*$J$4</f>
        <v>3586.1232795300002</v>
      </c>
      <c r="C39" s="66">
        <f>'Neueinstell. ab 01.03.24'!C39*$J$4</f>
        <v>3819.0317365799997</v>
      </c>
      <c r="D39" s="66">
        <f>'Neueinstell. ab 01.03.24'!D39*$J$4</f>
        <v>4091.2174954799998</v>
      </c>
      <c r="E39" s="66">
        <f>'Neueinstell. ab 01.03.24'!E39*$J$4</f>
        <v>4489.2959211899997</v>
      </c>
      <c r="F39" s="66">
        <f>'Neueinstell. ab 01.03.24'!F39*$J$4</f>
        <v>4865.6772844199995</v>
      </c>
      <c r="G39" s="66">
        <f>'Neueinstell. ab 01.03.24'!G39*$J$4</f>
        <v>5154.22228266</v>
      </c>
      <c r="H39" s="41">
        <v>0.84509999999999996</v>
      </c>
    </row>
    <row r="40" spans="1:10" ht="27" customHeight="1" x14ac:dyDescent="0.2">
      <c r="A40" s="5" t="s">
        <v>35</v>
      </c>
      <c r="B40" s="66">
        <f>'Neueinstell. ab 01.03.24'!B40*$J$4</f>
        <v>3516.9476849100001</v>
      </c>
      <c r="C40" s="66">
        <f>'Neueinstell. ab 01.03.24'!C40*$J$4</f>
        <v>3744.7884515699998</v>
      </c>
      <c r="D40" s="66">
        <f>'Neueinstell. ab 01.03.24'!D40*$J$4</f>
        <v>3979.8687759300001</v>
      </c>
      <c r="E40" s="66">
        <f>'Neueinstell. ab 01.03.24'!E40*$J$4</f>
        <v>4202.58782565</v>
      </c>
      <c r="F40" s="66">
        <f>'Neueinstell. ab 01.03.24'!F40*$J$4</f>
        <v>4420.3040168400003</v>
      </c>
      <c r="G40" s="66">
        <f>'Neueinstell. ab 01.03.24'!G40*$J$4</f>
        <v>4649.24692512</v>
      </c>
      <c r="H40" s="41">
        <v>0.84509999999999996</v>
      </c>
    </row>
    <row r="41" spans="1:10" ht="27" customHeight="1" x14ac:dyDescent="0.2">
      <c r="A41" s="5" t="s">
        <v>36</v>
      </c>
      <c r="B41" s="66">
        <f>'Neueinstell. ab 01.03.24'!B41*$J$4</f>
        <v>3434.7516917400003</v>
      </c>
      <c r="C41" s="66">
        <f>'Neueinstell. ab 01.03.24'!C41*$J$4</f>
        <v>3656.5847060400001</v>
      </c>
      <c r="D41" s="66">
        <f>'Neueinstell. ab 01.03.24'!D41*$J$4</f>
        <v>3877.3155787199998</v>
      </c>
      <c r="E41" s="66">
        <f>'Neueinstell. ab 01.03.24'!E41*$J$4</f>
        <v>4098.0032301600004</v>
      </c>
      <c r="F41" s="66">
        <f>'Neueinstell. ab 01.03.24'!F41*$J$4</f>
        <v>4263.5621899799999</v>
      </c>
      <c r="G41" s="66">
        <f>'Neueinstell. ab 01.03.24'!G41*$J$4</f>
        <v>4513.0351872600004</v>
      </c>
      <c r="H41" s="41">
        <v>0.84509999999999996</v>
      </c>
    </row>
    <row r="42" spans="1:10" ht="27" customHeight="1" x14ac:dyDescent="0.2">
      <c r="A42" s="5" t="s">
        <v>37</v>
      </c>
      <c r="B42" s="66">
        <f>'Neueinstell. ab 01.03.24'!B42*$J$4</f>
        <v>3299.7825645300004</v>
      </c>
      <c r="C42" s="66">
        <f>'Neueinstell. ab 01.03.24'!C42*$J$4</f>
        <v>3511.7395254899998</v>
      </c>
      <c r="D42" s="66">
        <f>'Neueinstell. ab 01.03.24'!D42*$J$4</f>
        <v>3704.8736364300003</v>
      </c>
      <c r="E42" s="66">
        <f>'Neueinstell. ab 01.03.24'!E42*$J$4</f>
        <v>3835.9312414200003</v>
      </c>
      <c r="F42" s="66">
        <f>'Neueinstell. ab 01.03.24'!F42*$J$4</f>
        <v>3960.0842533199998</v>
      </c>
      <c r="G42" s="66">
        <f>'Neueinstell. ab 01.03.24'!G42*$J$4</f>
        <v>4153.4993023199995</v>
      </c>
      <c r="H42" s="41">
        <v>0.84509999999999996</v>
      </c>
    </row>
    <row r="43" spans="1:10" ht="27" customHeight="1" x14ac:dyDescent="0.2">
      <c r="A43" s="5" t="s">
        <v>38</v>
      </c>
      <c r="B43" s="66">
        <f>'Neueinstell. ab 01.03.24'!B43*$J$4</f>
        <v>3128.8209497100001</v>
      </c>
      <c r="C43" s="66">
        <f>'Neueinstell. ab 01.03.24'!C43*$J$4</f>
        <v>3328.2653616899997</v>
      </c>
      <c r="D43" s="66">
        <f>'Neueinstell. ab 01.03.24'!D43*$J$4</f>
        <v>3513.8033396999999</v>
      </c>
      <c r="E43" s="66">
        <f>'Neueinstell. ab 01.03.24'!E43*$J$4</f>
        <v>3684.1706624699996</v>
      </c>
      <c r="F43" s="66">
        <f>'Neueinstell. ab 01.03.24'!F43*$J$4</f>
        <v>3762.12016881</v>
      </c>
      <c r="G43" s="66">
        <f>'Neueinstell. ab 01.03.24'!G43*$J$4</f>
        <v>3855.2295250799998</v>
      </c>
      <c r="H43" s="41">
        <v>0.84509999999999996</v>
      </c>
    </row>
    <row r="44" spans="1:10" ht="27" customHeight="1" x14ac:dyDescent="0.2">
      <c r="A44" s="5" t="s">
        <v>39</v>
      </c>
      <c r="B44" s="66">
        <f>'Neueinstell. ab 01.03.24'!B44*$J$4</f>
        <v>2918.08498878</v>
      </c>
      <c r="C44" s="66">
        <f>'Neueinstell. ab 01.03.24'!C44*$J$4</f>
        <v>3040.2498236400002</v>
      </c>
      <c r="D44" s="66">
        <f>'Neueinstell. ab 01.03.24'!D44*$J$4</f>
        <v>3130.6146311700004</v>
      </c>
      <c r="E44" s="66">
        <f>'Neueinstell. ab 01.03.24'!E44*$J$4</f>
        <v>3228.7376512800001</v>
      </c>
      <c r="F44" s="66">
        <f>'Neueinstell. ab 01.03.24'!F44*$J$4</f>
        <v>3339.0814769999997</v>
      </c>
      <c r="G44" s="66">
        <f>'Neueinstell. ab 01.03.24'!G44*$J$4</f>
        <v>3449.4577186500001</v>
      </c>
      <c r="H44" s="41">
        <v>0.84509999999999996</v>
      </c>
      <c r="I44" s="34">
        <f>SUM(B28:G44)</f>
        <v>455774.60145222011</v>
      </c>
      <c r="J44" s="68">
        <f>I44/'Neueinstell. ab 01.03.24'!I44-1</f>
        <v>2.4200000000000221E-2</v>
      </c>
    </row>
    <row r="45" spans="1:10" ht="27" customHeight="1" x14ac:dyDescent="0.2">
      <c r="A45" s="87" t="str">
        <f>"Jahresbrutto TVÖD ab 01.01.2025 inkl.  2,0% Leistungsentgelt +"&amp;K4&amp;"% prospektiv"</f>
        <v>Jahresbrutto TVÖD ab 01.01.2025 inkl.  2,0% Leistungsentgelt +2,42% prospektiv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10" ht="27" customHeight="1" x14ac:dyDescent="0.2">
      <c r="A49" s="2">
        <v>15</v>
      </c>
      <c r="B49" s="8">
        <f t="shared" ref="B49:G49" si="0">(B5*12)+(B5*12*0.02)+(B5*$H5)</f>
        <v>71918.207121924119</v>
      </c>
      <c r="C49" s="8">
        <f t="shared" si="0"/>
        <v>76621.1654052706</v>
      </c>
      <c r="D49" s="8">
        <f t="shared" si="0"/>
        <v>81867.122653270082</v>
      </c>
      <c r="E49" s="8">
        <f t="shared" si="0"/>
        <v>89028.671069794102</v>
      </c>
      <c r="F49" s="8">
        <f t="shared" si="0"/>
        <v>96395.481090372021</v>
      </c>
      <c r="G49" s="8">
        <f t="shared" si="0"/>
        <v>101242.3568449289</v>
      </c>
      <c r="H49" s="36">
        <v>0.51780000000000004</v>
      </c>
    </row>
    <row r="50" spans="1:10" ht="27" customHeight="1" x14ac:dyDescent="0.2">
      <c r="A50" s="2">
        <v>14</v>
      </c>
      <c r="B50" s="8">
        <f t="shared" ref="B50:G65" si="1">(B6*12)+(B6*12*0.02)+(B6*$H6)</f>
        <v>65382.920268339563</v>
      </c>
      <c r="C50" s="8">
        <f t="shared" si="1"/>
        <v>69641.443755534419</v>
      </c>
      <c r="D50" s="8">
        <f t="shared" si="1"/>
        <v>75202.806342738302</v>
      </c>
      <c r="E50" s="8">
        <f t="shared" si="1"/>
        <v>81374.163958779303</v>
      </c>
      <c r="F50" s="8">
        <f t="shared" si="1"/>
        <v>88253.529364223199</v>
      </c>
      <c r="G50" s="8">
        <f t="shared" si="1"/>
        <v>93192.214540069457</v>
      </c>
      <c r="H50" s="36">
        <v>0.51780000000000004</v>
      </c>
      <c r="I50" s="48"/>
    </row>
    <row r="51" spans="1:10" ht="27" customHeight="1" x14ac:dyDescent="0.2">
      <c r="A51" s="2">
        <v>13</v>
      </c>
      <c r="B51" s="39">
        <f t="shared" si="1"/>
        <v>60481.868684102912</v>
      </c>
      <c r="C51" s="8">
        <f t="shared" si="1"/>
        <v>65149.123303614637</v>
      </c>
      <c r="D51" s="8">
        <f t="shared" si="1"/>
        <v>70462.214467782193</v>
      </c>
      <c r="E51" s="8">
        <f t="shared" si="1"/>
        <v>76230.768586814826</v>
      </c>
      <c r="F51" s="8">
        <f t="shared" si="1"/>
        <v>83018.46242295322</v>
      </c>
      <c r="G51" s="8">
        <f t="shared" si="1"/>
        <v>86702.280989193954</v>
      </c>
      <c r="H51" s="36">
        <v>0.51780000000000004</v>
      </c>
      <c r="I51" s="48"/>
      <c r="J51" s="34"/>
    </row>
    <row r="52" spans="1:10" ht="27" customHeight="1" x14ac:dyDescent="0.2">
      <c r="A52" s="49">
        <v>12</v>
      </c>
      <c r="B52" s="39">
        <f t="shared" si="1"/>
        <v>55281.828307043994</v>
      </c>
      <c r="C52" s="39">
        <f t="shared" si="1"/>
        <v>60730.282101878998</v>
      </c>
      <c r="D52" s="8">
        <f t="shared" si="1"/>
        <v>67097.416894128502</v>
      </c>
      <c r="E52" s="8">
        <f t="shared" si="1"/>
        <v>74162.547859021593</v>
      </c>
      <c r="F52" s="8">
        <f t="shared" si="1"/>
        <v>82452.493586489829</v>
      </c>
      <c r="G52" s="8">
        <f t="shared" si="1"/>
        <v>86385.941863743603</v>
      </c>
      <c r="H52" s="36">
        <v>0.70279999999999998</v>
      </c>
    </row>
    <row r="53" spans="1:10" ht="27" customHeight="1" x14ac:dyDescent="0.2">
      <c r="A53" s="2">
        <v>11</v>
      </c>
      <c r="B53" s="39">
        <f t="shared" si="1"/>
        <v>53453.276923089878</v>
      </c>
      <c r="C53" s="39">
        <f t="shared" si="1"/>
        <v>58464.416746404859</v>
      </c>
      <c r="D53" s="39">
        <f t="shared" si="1"/>
        <v>63173.198780648439</v>
      </c>
      <c r="E53" s="8">
        <f t="shared" si="1"/>
        <v>68281.814727452191</v>
      </c>
      <c r="F53" s="8">
        <f t="shared" si="1"/>
        <v>75273.523935054589</v>
      </c>
      <c r="G53" s="8">
        <f t="shared" si="1"/>
        <v>79207.251914240886</v>
      </c>
      <c r="H53" s="36">
        <v>0.70279999999999998</v>
      </c>
    </row>
    <row r="54" spans="1:10" ht="27" customHeight="1" x14ac:dyDescent="0.2">
      <c r="A54" s="2">
        <v>10</v>
      </c>
      <c r="B54" s="39">
        <f t="shared" si="1"/>
        <v>51636.612871268575</v>
      </c>
      <c r="C54" s="39">
        <f t="shared" si="1"/>
        <v>55562.928749242674</v>
      </c>
      <c r="D54" s="39">
        <f t="shared" si="1"/>
        <v>60026.552039618429</v>
      </c>
      <c r="E54" s="8">
        <f t="shared" si="1"/>
        <v>64867.493236985247</v>
      </c>
      <c r="F54" s="8">
        <f t="shared" si="1"/>
        <v>70258.188582751565</v>
      </c>
      <c r="G54" s="8">
        <f t="shared" si="1"/>
        <v>72028.282262805631</v>
      </c>
      <c r="H54" s="36">
        <v>0.70279999999999998</v>
      </c>
    </row>
    <row r="55" spans="1:10" ht="27" customHeight="1" x14ac:dyDescent="0.2">
      <c r="A55" s="2" t="s">
        <v>15</v>
      </c>
      <c r="B55" s="39">
        <f t="shared" si="1"/>
        <v>50211.671375963917</v>
      </c>
      <c r="C55" s="39">
        <f t="shared" si="1"/>
        <v>53714.37867711224</v>
      </c>
      <c r="D55" s="39">
        <f t="shared" si="1"/>
        <v>57523.499445353751</v>
      </c>
      <c r="E55" s="39">
        <f t="shared" si="1"/>
        <v>61627.985454353286</v>
      </c>
      <c r="F55" s="8">
        <f t="shared" si="1"/>
        <v>66040.283440108688</v>
      </c>
      <c r="G55" s="8">
        <f t="shared" si="1"/>
        <v>69203.292744192047</v>
      </c>
      <c r="H55" s="36">
        <v>0.70279999999999998</v>
      </c>
    </row>
    <row r="56" spans="1:10" ht="27" customHeight="1" x14ac:dyDescent="0.2">
      <c r="A56" s="2" t="s">
        <v>16</v>
      </c>
      <c r="B56" s="39">
        <f t="shared" si="1"/>
        <v>47282.772589413195</v>
      </c>
      <c r="C56" s="39">
        <f t="shared" si="1"/>
        <v>50565.913873520753</v>
      </c>
      <c r="D56" s="39">
        <f t="shared" si="1"/>
        <v>52625.918606648404</v>
      </c>
      <c r="E56" s="39">
        <f t="shared" si="1"/>
        <v>58722.721481101864</v>
      </c>
      <c r="F56" s="39">
        <f t="shared" si="1"/>
        <v>62335.351641736837</v>
      </c>
      <c r="G56" s="8">
        <f t="shared" si="1"/>
        <v>66520.11210537421</v>
      </c>
      <c r="H56" s="36">
        <v>0.70279999999999998</v>
      </c>
      <c r="J56" s="34"/>
    </row>
    <row r="57" spans="1:10" ht="27" customHeight="1" x14ac:dyDescent="0.2">
      <c r="A57" s="49" t="s">
        <v>158</v>
      </c>
      <c r="B57" s="4">
        <f t="shared" si="1"/>
        <v>45719.51848846949</v>
      </c>
      <c r="C57" s="4">
        <f t="shared" si="1"/>
        <v>48547.724579307251</v>
      </c>
      <c r="D57" s="4">
        <f t="shared" si="1"/>
        <v>51300.271297394029</v>
      </c>
      <c r="E57" s="4">
        <f t="shared" si="1"/>
        <v>57423.366153505864</v>
      </c>
      <c r="F57" s="4">
        <f t="shared" si="1"/>
        <v>58808.869676322953</v>
      </c>
      <c r="G57" s="4">
        <f t="shared" si="1"/>
        <v>62346.120166139473</v>
      </c>
      <c r="H57" s="36">
        <v>0.70279999999999998</v>
      </c>
      <c r="I57" s="48"/>
    </row>
    <row r="58" spans="1:10" ht="27" customHeight="1" x14ac:dyDescent="0.2">
      <c r="A58" s="2">
        <v>8</v>
      </c>
      <c r="B58" s="4">
        <f t="shared" si="1"/>
        <v>43977.074121780592</v>
      </c>
      <c r="C58" s="4">
        <f t="shared" si="1"/>
        <v>46726.37470755665</v>
      </c>
      <c r="D58" s="4">
        <f t="shared" si="1"/>
        <v>48630.737247531833</v>
      </c>
      <c r="E58" s="4">
        <f t="shared" si="1"/>
        <v>50531.847850583756</v>
      </c>
      <c r="F58" s="4">
        <f t="shared" si="1"/>
        <v>52570.953690031536</v>
      </c>
      <c r="G58" s="4">
        <f t="shared" si="1"/>
        <v>53551.483366676272</v>
      </c>
      <c r="H58" s="40">
        <v>0.84509999999999996</v>
      </c>
    </row>
    <row r="59" spans="1:10" ht="27" customHeight="1" x14ac:dyDescent="0.2">
      <c r="A59" s="2">
        <v>7</v>
      </c>
      <c r="B59" s="4">
        <f t="shared" si="1"/>
        <v>41481.566004580942</v>
      </c>
      <c r="C59" s="4">
        <f t="shared" si="1"/>
        <v>44649.09395640099</v>
      </c>
      <c r="D59" s="4">
        <f t="shared" si="1"/>
        <v>46536.065703264823</v>
      </c>
      <c r="E59" s="4">
        <f t="shared" si="1"/>
        <v>48440.286854678132</v>
      </c>
      <c r="F59" s="4">
        <f t="shared" si="1"/>
        <v>50236.345756252464</v>
      </c>
      <c r="G59" s="4">
        <f t="shared" si="1"/>
        <v>51200.757136842767</v>
      </c>
      <c r="H59" s="40">
        <v>0.84509999999999996</v>
      </c>
    </row>
    <row r="60" spans="1:10" ht="27" customHeight="1" x14ac:dyDescent="0.2">
      <c r="A60" s="2">
        <v>6</v>
      </c>
      <c r="B60" s="4">
        <f t="shared" si="1"/>
        <v>40768.684875576939</v>
      </c>
      <c r="C60" s="4">
        <f t="shared" si="1"/>
        <v>43375.465790976945</v>
      </c>
      <c r="D60" s="4">
        <f t="shared" si="1"/>
        <v>45203.337118974508</v>
      </c>
      <c r="E60" s="4">
        <f t="shared" si="1"/>
        <v>47012.262379680018</v>
      </c>
      <c r="F60" s="4">
        <f t="shared" si="1"/>
        <v>48788.951048276671</v>
      </c>
      <c r="G60" s="4">
        <f t="shared" si="1"/>
        <v>49693.979232876954</v>
      </c>
      <c r="H60" s="40">
        <v>0.84509999999999996</v>
      </c>
    </row>
    <row r="61" spans="1:10" ht="27" customHeight="1" x14ac:dyDescent="0.2">
      <c r="A61" s="2">
        <v>5</v>
      </c>
      <c r="B61" s="4">
        <f t="shared" si="1"/>
        <v>39253.565046460149</v>
      </c>
      <c r="C61" s="4">
        <f t="shared" si="1"/>
        <v>41782.299475701831</v>
      </c>
      <c r="D61" s="4">
        <f t="shared" si="1"/>
        <v>43490.131914662437</v>
      </c>
      <c r="E61" s="4">
        <f t="shared" si="1"/>
        <v>45298.774398244183</v>
      </c>
      <c r="F61" s="4">
        <f t="shared" si="1"/>
        <v>46979.460233323633</v>
      </c>
      <c r="G61" s="4">
        <f t="shared" si="1"/>
        <v>47848.010168958623</v>
      </c>
      <c r="H61" s="40">
        <v>0.84509999999999996</v>
      </c>
    </row>
    <row r="62" spans="1:10" ht="27" customHeight="1" x14ac:dyDescent="0.2">
      <c r="A62" s="2">
        <v>4</v>
      </c>
      <c r="B62" s="4">
        <f t="shared" si="1"/>
        <v>37560.012852249536</v>
      </c>
      <c r="C62" s="4">
        <f t="shared" si="1"/>
        <v>40118.863045171864</v>
      </c>
      <c r="D62" s="4">
        <f t="shared" si="1"/>
        <v>42265.848357334857</v>
      </c>
      <c r="E62" s="4">
        <f t="shared" si="1"/>
        <v>43602.39443279594</v>
      </c>
      <c r="F62" s="4">
        <f t="shared" si="1"/>
        <v>44938.799119695163</v>
      </c>
      <c r="G62" s="4">
        <f t="shared" si="1"/>
        <v>45721.384809706491</v>
      </c>
      <c r="H62" s="40">
        <v>0.84509999999999996</v>
      </c>
    </row>
    <row r="63" spans="1:10" ht="27" customHeight="1" x14ac:dyDescent="0.2">
      <c r="A63" s="2">
        <v>3</v>
      </c>
      <c r="B63" s="4">
        <f t="shared" si="1"/>
        <v>37024.857145529939</v>
      </c>
      <c r="C63" s="4">
        <f t="shared" si="1"/>
        <v>39776.702725419855</v>
      </c>
      <c r="D63" s="4">
        <f t="shared" si="1"/>
        <v>40446.318954488277</v>
      </c>
      <c r="E63" s="4">
        <f t="shared" si="1"/>
        <v>41977.132913973845</v>
      </c>
      <c r="F63" s="4">
        <f t="shared" si="1"/>
        <v>43125.773590695091</v>
      </c>
      <c r="G63" s="4">
        <f t="shared" si="1"/>
        <v>44177.987268213503</v>
      </c>
      <c r="H63" s="40">
        <v>0.84509999999999996</v>
      </c>
    </row>
    <row r="64" spans="1:10" ht="27" customHeight="1" x14ac:dyDescent="0.2">
      <c r="A64" s="2" t="s">
        <v>18</v>
      </c>
      <c r="B64" s="4">
        <f t="shared" si="1"/>
        <v>34866.017307071997</v>
      </c>
      <c r="C64" s="4">
        <f t="shared" si="1"/>
        <v>38004.962656489035</v>
      </c>
      <c r="D64" s="4">
        <f t="shared" si="1"/>
        <v>39154.875830267207</v>
      </c>
      <c r="E64" s="4">
        <f t="shared" si="1"/>
        <v>40688.093395304772</v>
      </c>
      <c r="F64" s="4">
        <f t="shared" si="1"/>
        <v>41741.579569880108</v>
      </c>
      <c r="G64" s="4">
        <f t="shared" si="1"/>
        <v>43287.23932836319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34605.487103947198</v>
      </c>
      <c r="C65" s="4">
        <f t="shared" si="1"/>
        <v>37314.279531700347</v>
      </c>
      <c r="D65" s="4">
        <f t="shared" si="1"/>
        <v>37989.551303244007</v>
      </c>
      <c r="E65" s="4">
        <f t="shared" si="1"/>
        <v>38953.255741024906</v>
      </c>
      <c r="F65" s="4">
        <f t="shared" si="1"/>
        <v>41071.397786564172</v>
      </c>
      <c r="G65" s="4">
        <f t="shared" si="1"/>
        <v>43287.23932836319</v>
      </c>
      <c r="H65" s="40">
        <v>0.84509999999999996</v>
      </c>
      <c r="I65" s="48"/>
    </row>
    <row r="66" spans="1:10" ht="27" customHeight="1" x14ac:dyDescent="0.2">
      <c r="A66" s="2">
        <v>1</v>
      </c>
      <c r="B66" s="70"/>
      <c r="C66" s="4">
        <f>(C22*12)+(C22*12*0.02)+(C22*$H22)</f>
        <v>31568.112348998398</v>
      </c>
      <c r="D66" s="4">
        <f>(D22*12)+(D22*12*0.02)+(D22*$H22)</f>
        <v>32014.9270080612</v>
      </c>
      <c r="E66" s="4">
        <f>(E22*12)+(E22*12*0.02)+(E22*$H22)</f>
        <v>32573.646358280999</v>
      </c>
      <c r="F66" s="4">
        <f>(F22*12)+(F22*12*0.02)+(F22*$H22)</f>
        <v>33094.572746936399</v>
      </c>
      <c r="G66" s="4">
        <f>(G22*12)+(G22*12*0.02)+(G22*$H22)</f>
        <v>34435.418776907398</v>
      </c>
      <c r="H66" s="40">
        <v>0.84509999999999996</v>
      </c>
      <c r="I66" s="48">
        <f>SUM(B49:G66)</f>
        <v>5904442.8634641655</v>
      </c>
      <c r="J66" s="68">
        <f>I66/'Neueinstell. ab 01.03.24'!I66-1</f>
        <v>2.4199999999999999E-2</v>
      </c>
    </row>
    <row r="67" spans="1:10" ht="27" customHeight="1" x14ac:dyDescent="0.2"/>
    <row r="68" spans="1:10" ht="27" customHeight="1" x14ac:dyDescent="0.2">
      <c r="A68" s="87" t="str">
        <f>"Jahresbrutto TVS+E ab 01.01.2025 inkl.  2,0% Leistungsentgelt + SuE Zulage +"&amp;K4&amp;"% prospektiv"</f>
        <v>Jahresbrutto TVS+E ab 01.01.2025 inkl.  2,0% Leistungsentgelt + SuE Zulage +2,42% prospektiv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7" t="s">
        <v>19</v>
      </c>
      <c r="E70" s="67" t="s">
        <v>20</v>
      </c>
      <c r="F70" s="37" t="s">
        <v>148</v>
      </c>
      <c r="G70" s="67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43">
        <f t="shared" ref="B72:G72" si="2">(B28*12)+(B28*12*0.02)+(B28*$H28)</f>
        <v>59097.941623598912</v>
      </c>
      <c r="C72" s="43">
        <f t="shared" si="2"/>
        <v>60603.716977406461</v>
      </c>
      <c r="D72" s="8">
        <f t="shared" si="2"/>
        <v>68063.087816209038</v>
      </c>
      <c r="E72" s="8">
        <f t="shared" si="2"/>
        <v>73657.126466929054</v>
      </c>
      <c r="F72" s="8">
        <f t="shared" si="2"/>
        <v>82048.464144941579</v>
      </c>
      <c r="G72" s="8">
        <f t="shared" si="2"/>
        <v>87176.379525090349</v>
      </c>
      <c r="H72" s="6">
        <v>0.70279999999999998</v>
      </c>
    </row>
    <row r="73" spans="1:10" ht="27" customHeight="1" x14ac:dyDescent="0.2">
      <c r="A73" s="5" t="s">
        <v>24</v>
      </c>
      <c r="B73" s="43">
        <f t="shared" ref="B73:G88" si="3">(B29*12)+(B29*12*0.02)+(B29*$H29)</f>
        <v>54489.153030236957</v>
      </c>
      <c r="C73" s="43">
        <f t="shared" si="3"/>
        <v>58272.960773583975</v>
      </c>
      <c r="D73" s="8">
        <f t="shared" si="3"/>
        <v>64333.262545841491</v>
      </c>
      <c r="E73" s="8">
        <f t="shared" si="3"/>
        <v>68063.087816209038</v>
      </c>
      <c r="F73" s="8">
        <f t="shared" si="3"/>
        <v>75521.759400180294</v>
      </c>
      <c r="G73" s="8">
        <f t="shared" si="3"/>
        <v>79903.98942818807</v>
      </c>
      <c r="H73" s="6">
        <v>0.70279999999999998</v>
      </c>
    </row>
    <row r="74" spans="1:10" ht="27" customHeight="1" x14ac:dyDescent="0.2">
      <c r="A74" s="5" t="s">
        <v>25</v>
      </c>
      <c r="B74" s="43">
        <f t="shared" si="3"/>
        <v>53373.701723283397</v>
      </c>
      <c r="C74" s="43">
        <f t="shared" si="3"/>
        <v>57061.01229990548</v>
      </c>
      <c r="D74" s="43">
        <f t="shared" si="3"/>
        <v>61163.260693444725</v>
      </c>
      <c r="E74" s="8">
        <f t="shared" si="3"/>
        <v>66198.035330058992</v>
      </c>
      <c r="F74" s="8">
        <f t="shared" si="3"/>
        <v>71792.213831745263</v>
      </c>
      <c r="G74" s="8">
        <f t="shared" si="3"/>
        <v>75148.916724109789</v>
      </c>
      <c r="H74" s="6">
        <v>0.70279999999999998</v>
      </c>
    </row>
    <row r="75" spans="1:10" ht="27" customHeight="1" x14ac:dyDescent="0.2">
      <c r="A75" s="5" t="s">
        <v>26</v>
      </c>
      <c r="B75" s="66">
        <f t="shared" si="3"/>
        <v>53874.313832858228</v>
      </c>
      <c r="C75" s="66">
        <f t="shared" si="3"/>
        <v>57395.341610587653</v>
      </c>
      <c r="D75" s="66">
        <f t="shared" si="3"/>
        <v>61125.446582887751</v>
      </c>
      <c r="E75" s="79">
        <f t="shared" si="3"/>
        <v>65414.256165428516</v>
      </c>
      <c r="F75" s="79">
        <f t="shared" si="3"/>
        <v>72313.803586260285</v>
      </c>
      <c r="G75" s="79">
        <f t="shared" si="3"/>
        <v>75297.104398689247</v>
      </c>
      <c r="H75" s="6">
        <v>0.70279999999999998</v>
      </c>
    </row>
    <row r="76" spans="1:10" ht="27" customHeight="1" x14ac:dyDescent="0.2">
      <c r="A76" s="5" t="s">
        <v>27</v>
      </c>
      <c r="B76" s="66">
        <f t="shared" si="3"/>
        <v>53382.318133527406</v>
      </c>
      <c r="C76" s="66">
        <f t="shared" si="3"/>
        <v>56860.131962680018</v>
      </c>
      <c r="D76" s="66">
        <f t="shared" si="3"/>
        <v>61004.895049964733</v>
      </c>
      <c r="E76" s="79">
        <f t="shared" si="3"/>
        <v>65220.982130046134</v>
      </c>
      <c r="F76" s="79">
        <f t="shared" si="3"/>
        <v>69883.193792522448</v>
      </c>
      <c r="G76" s="79">
        <f t="shared" si="3"/>
        <v>73146.336388453681</v>
      </c>
      <c r="H76" s="6">
        <v>0.70279999999999998</v>
      </c>
    </row>
    <row r="77" spans="1:10" ht="27" customHeight="1" x14ac:dyDescent="0.2">
      <c r="A77" s="5" t="s">
        <v>28</v>
      </c>
      <c r="B77" s="66">
        <f t="shared" si="3"/>
        <v>52188.550285463745</v>
      </c>
      <c r="C77" s="66">
        <f t="shared" si="3"/>
        <v>55577.139198137389</v>
      </c>
      <c r="D77" s="66">
        <f t="shared" si="3"/>
        <v>60192.920339812721</v>
      </c>
      <c r="E77" s="79">
        <f t="shared" si="3"/>
        <v>63922.046355348946</v>
      </c>
      <c r="F77" s="79">
        <f t="shared" si="3"/>
        <v>68584.118166859</v>
      </c>
      <c r="G77" s="79">
        <f t="shared" si="3"/>
        <v>70915.014221647754</v>
      </c>
      <c r="H77" s="6">
        <v>0.70279999999999998</v>
      </c>
    </row>
    <row r="78" spans="1:10" ht="27" customHeight="1" x14ac:dyDescent="0.2">
      <c r="A78" s="5" t="s">
        <v>29</v>
      </c>
      <c r="B78" s="66">
        <f t="shared" si="3"/>
        <v>52057.509930070635</v>
      </c>
      <c r="C78" s="66">
        <f t="shared" si="3"/>
        <v>55436.728828004307</v>
      </c>
      <c r="D78" s="66">
        <f t="shared" si="3"/>
        <v>59859.375785263554</v>
      </c>
      <c r="E78" s="79">
        <f t="shared" si="3"/>
        <v>63775.202840767546</v>
      </c>
      <c r="F78" s="79">
        <f t="shared" si="3"/>
        <v>68623.695990312845</v>
      </c>
      <c r="G78" s="79">
        <f t="shared" si="3"/>
        <v>70674.890112565612</v>
      </c>
      <c r="H78" s="6">
        <v>0.70279999999999998</v>
      </c>
    </row>
    <row r="79" spans="1:10" ht="27" customHeight="1" x14ac:dyDescent="0.2">
      <c r="A79" s="5" t="s">
        <v>30</v>
      </c>
      <c r="B79" s="66">
        <f t="shared" si="3"/>
        <v>51400.90964344237</v>
      </c>
      <c r="C79" s="66">
        <f t="shared" si="3"/>
        <v>54732.019808979872</v>
      </c>
      <c r="D79" s="66">
        <f t="shared" si="3"/>
        <v>57072.285878508577</v>
      </c>
      <c r="E79" s="66">
        <f t="shared" si="3"/>
        <v>63039.586758197875</v>
      </c>
      <c r="F79" s="79">
        <f t="shared" si="3"/>
        <v>67701.378867775376</v>
      </c>
      <c r="G79" s="79">
        <f t="shared" si="3"/>
        <v>70498.538044101646</v>
      </c>
      <c r="H79" s="6">
        <v>0.70279999999999998</v>
      </c>
    </row>
    <row r="80" spans="1:10" ht="27" customHeight="1" x14ac:dyDescent="0.2">
      <c r="A80" s="7" t="s">
        <v>31</v>
      </c>
      <c r="B80" s="66">
        <f t="shared" si="3"/>
        <v>49862.36210467216</v>
      </c>
      <c r="C80" s="66">
        <f t="shared" si="3"/>
        <v>53129.280676692644</v>
      </c>
      <c r="D80" s="66">
        <f t="shared" si="3"/>
        <v>55449.967610943822</v>
      </c>
      <c r="E80" s="66">
        <f t="shared" si="3"/>
        <v>61394.892336030251</v>
      </c>
      <c r="F80" s="79">
        <f t="shared" si="3"/>
        <v>66056.544594641498</v>
      </c>
      <c r="G80" s="79">
        <f t="shared" si="3"/>
        <v>68853.703770967753</v>
      </c>
      <c r="H80" s="6">
        <v>0.70279999999999998</v>
      </c>
    </row>
    <row r="81" spans="1:10" ht="27" customHeight="1" x14ac:dyDescent="0.2">
      <c r="A81" s="7" t="s">
        <v>32</v>
      </c>
      <c r="B81" s="66">
        <f t="shared" si="3"/>
        <v>46773.473812710836</v>
      </c>
      <c r="C81" s="66">
        <f t="shared" si="3"/>
        <v>51066.059371340823</v>
      </c>
      <c r="D81" s="66">
        <f t="shared" si="3"/>
        <v>53212.352150655825</v>
      </c>
      <c r="E81" s="66">
        <f t="shared" si="3"/>
        <v>59625.637761773767</v>
      </c>
      <c r="F81" s="79">
        <f t="shared" si="3"/>
        <v>64855.9240492307</v>
      </c>
      <c r="G81" s="79">
        <f t="shared" si="3"/>
        <v>69152.145732983656</v>
      </c>
      <c r="H81" s="6">
        <v>0.70279999999999998</v>
      </c>
    </row>
    <row r="82" spans="1:10" ht="27" customHeight="1" x14ac:dyDescent="0.2">
      <c r="A82" s="7" t="s">
        <v>33</v>
      </c>
      <c r="B82" s="66">
        <f t="shared" si="3"/>
        <v>46924.781724978006</v>
      </c>
      <c r="C82" s="66">
        <f t="shared" si="3"/>
        <v>49972.412176322949</v>
      </c>
      <c r="D82" s="66">
        <f t="shared" si="3"/>
        <v>53533.990050105349</v>
      </c>
      <c r="E82" s="66">
        <f t="shared" si="3"/>
        <v>58742.886058363263</v>
      </c>
      <c r="F82" s="79">
        <f t="shared" si="3"/>
        <v>63667.873834364138</v>
      </c>
      <c r="G82" s="79">
        <f t="shared" si="3"/>
        <v>67443.51399083437</v>
      </c>
      <c r="H82" s="41">
        <v>0.84509999999999996</v>
      </c>
    </row>
    <row r="83" spans="1:10" ht="27" customHeight="1" x14ac:dyDescent="0.2">
      <c r="A83" s="7" t="s">
        <v>34</v>
      </c>
      <c r="B83" s="66">
        <f t="shared" si="3"/>
        <v>46924.781724978006</v>
      </c>
      <c r="C83" s="66">
        <f t="shared" si="3"/>
        <v>49972.412176322949</v>
      </c>
      <c r="D83" s="66">
        <f t="shared" si="3"/>
        <v>53533.990050105349</v>
      </c>
      <c r="E83" s="66">
        <f t="shared" si="3"/>
        <v>58742.886058363263</v>
      </c>
      <c r="F83" s="79">
        <f t="shared" si="3"/>
        <v>63667.873834364138</v>
      </c>
      <c r="G83" s="79">
        <f t="shared" si="3"/>
        <v>67443.51399083437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3"/>
        <v>46019.612151815847</v>
      </c>
      <c r="C84" s="9">
        <f t="shared" si="3"/>
        <v>49000.931367638608</v>
      </c>
      <c r="D84" s="9">
        <f t="shared" si="3"/>
        <v>52076.98091992164</v>
      </c>
      <c r="E84" s="9">
        <f t="shared" si="3"/>
        <v>54991.281957412815</v>
      </c>
      <c r="F84" s="9">
        <f t="shared" si="3"/>
        <v>57840.120090753087</v>
      </c>
      <c r="G84" s="9">
        <f t="shared" si="3"/>
        <v>60835.860939887716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3"/>
        <v>44944.069361587077</v>
      </c>
      <c r="C85" s="9">
        <f t="shared" si="3"/>
        <v>47846.776537004</v>
      </c>
      <c r="D85" s="9">
        <f t="shared" si="3"/>
        <v>50735.06207910907</v>
      </c>
      <c r="E85" s="9">
        <f t="shared" si="3"/>
        <v>53622.782066966625</v>
      </c>
      <c r="F85" s="9">
        <f t="shared" si="3"/>
        <v>55789.137612107304</v>
      </c>
      <c r="G85" s="9">
        <f t="shared" si="3"/>
        <v>59053.516728815826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3"/>
        <v>43177.984835131509</v>
      </c>
      <c r="C86" s="9">
        <f t="shared" si="3"/>
        <v>45951.462864989197</v>
      </c>
      <c r="D86" s="9">
        <f t="shared" si="3"/>
        <v>48478.642020050196</v>
      </c>
      <c r="E86" s="9">
        <f t="shared" si="3"/>
        <v>50193.543887104854</v>
      </c>
      <c r="F86" s="9">
        <f t="shared" si="3"/>
        <v>51818.098463117531</v>
      </c>
      <c r="G86" s="9">
        <f t="shared" si="3"/>
        <v>54348.953720787416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3"/>
        <v>40940.935009050329</v>
      </c>
      <c r="C87" s="9">
        <f t="shared" si="3"/>
        <v>43550.685084249817</v>
      </c>
      <c r="D87" s="9">
        <f t="shared" si="3"/>
        <v>45978.46808030847</v>
      </c>
      <c r="E87" s="9">
        <f t="shared" si="3"/>
        <v>48207.741535486188</v>
      </c>
      <c r="F87" s="9">
        <f t="shared" si="3"/>
        <v>49227.718620895728</v>
      </c>
      <c r="G87" s="9">
        <f t="shared" si="3"/>
        <v>50446.0638586243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3"/>
        <v>38183.433886685176</v>
      </c>
      <c r="C88" s="9">
        <f t="shared" si="3"/>
        <v>39781.972967311762</v>
      </c>
      <c r="D88" s="9">
        <f t="shared" si="3"/>
        <v>40964.405510322576</v>
      </c>
      <c r="E88" s="9">
        <f t="shared" si="3"/>
        <v>42248.355040763927</v>
      </c>
      <c r="F88" s="9">
        <f t="shared" si="3"/>
        <v>43692.215034692701</v>
      </c>
      <c r="G88" s="9">
        <f t="shared" si="3"/>
        <v>45136.499194307115</v>
      </c>
      <c r="H88" s="41">
        <v>0.84509999999999996</v>
      </c>
      <c r="I88" s="48">
        <f>SUM(B72:G88)</f>
        <v>5922224.6759096039</v>
      </c>
      <c r="J88" s="68">
        <f>I88/'Neueinstell. ab 01.03.24'!I88-1</f>
        <v>2.4199999999999333E-2</v>
      </c>
    </row>
    <row r="89" spans="1:10" ht="48" customHeight="1" x14ac:dyDescent="0.2">
      <c r="A89" s="87" t="str">
        <f>"Für ab 01.01.2009 neu eingestellte Kräfte
Anhang H     Personalkostenpauschalen TVÖD ab 01.01.2025 inkl.  2,00% Leistungsentgelt                               +VWL+"&amp;K4&amp;"% prospektiv"</f>
        <v>Für ab 01.01.2009 neu eingestellte Kräfte
Anhang H     Personalkostenpauschalen TVÖD ab 01.01.2025 inkl.  2,00% Leistungsentgelt                               +VWL+2,42% prospektiv</v>
      </c>
      <c r="B89" s="87"/>
      <c r="C89" s="87"/>
      <c r="D89" s="87"/>
      <c r="E89" s="87"/>
      <c r="F89" s="87"/>
      <c r="G89" s="87"/>
      <c r="H89" s="87"/>
      <c r="J89" s="34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 t="shared" ref="B93:G94" si="4">B49+B49*$H$140+$H$141+55</f>
        <v>89581.285723568551</v>
      </c>
      <c r="C93" s="8">
        <f t="shared" si="4"/>
        <v>95038.128219735474</v>
      </c>
      <c r="D93" s="8">
        <f t="shared" si="4"/>
        <v>101125.01241458928</v>
      </c>
      <c r="E93" s="8">
        <f t="shared" si="4"/>
        <v>109434.55704228209</v>
      </c>
      <c r="F93" s="8">
        <f t="shared" si="4"/>
        <v>117982.26670915865</v>
      </c>
      <c r="G93" s="8">
        <f t="shared" si="4"/>
        <v>123606.096647171</v>
      </c>
      <c r="H93" s="36">
        <v>0.51780000000000004</v>
      </c>
    </row>
    <row r="94" spans="1:10" ht="25.5" customHeight="1" x14ac:dyDescent="0.2">
      <c r="A94" s="2">
        <v>14</v>
      </c>
      <c r="B94" s="8">
        <f t="shared" ref="B94:G109" si="5">B50+B50*$C$140+55</f>
        <v>82319.790281624839</v>
      </c>
      <c r="C94" s="8">
        <f t="shared" si="5"/>
        <v>87677.864533213404</v>
      </c>
      <c r="D94" s="8">
        <f t="shared" si="4"/>
        <v>93392.406199479243</v>
      </c>
      <c r="E94" s="8">
        <f t="shared" si="4"/>
        <v>100553.03244137162</v>
      </c>
      <c r="F94" s="8">
        <f t="shared" si="4"/>
        <v>108535.16012130817</v>
      </c>
      <c r="G94" s="8">
        <f t="shared" si="4"/>
        <v>114265.51653084259</v>
      </c>
      <c r="H94" s="36">
        <v>0.51780000000000004</v>
      </c>
    </row>
    <row r="95" spans="1:10" ht="25.5" customHeight="1" x14ac:dyDescent="0.2">
      <c r="A95" s="2">
        <v>13</v>
      </c>
      <c r="B95" s="39">
        <f t="shared" si="5"/>
        <v>76153.287178338287</v>
      </c>
      <c r="C95" s="8">
        <f t="shared" si="5"/>
        <v>82025.626940607937</v>
      </c>
      <c r="D95" s="8">
        <f t="shared" si="5"/>
        <v>88710.558243363557</v>
      </c>
      <c r="E95" s="8">
        <f t="shared" ref="E95:G95" si="6">E51+E51*$H$140+$H$141+55</f>
        <v>94585.150791281238</v>
      </c>
      <c r="F95" s="8">
        <f t="shared" si="6"/>
        <v>102460.91194935262</v>
      </c>
      <c r="G95" s="8">
        <f t="shared" si="6"/>
        <v>106735.24663176174</v>
      </c>
      <c r="H95" s="36">
        <v>0.51780000000000004</v>
      </c>
    </row>
    <row r="96" spans="1:10" ht="25.5" customHeight="1" x14ac:dyDescent="0.2">
      <c r="A96" s="2">
        <v>12</v>
      </c>
      <c r="B96" s="39">
        <f t="shared" si="5"/>
        <v>69610.59637592276</v>
      </c>
      <c r="C96" s="39">
        <f t="shared" si="5"/>
        <v>76465.840940584152</v>
      </c>
      <c r="D96" s="8">
        <f t="shared" si="5"/>
        <v>84476.969936192472</v>
      </c>
      <c r="E96" s="8">
        <f t="shared" ref="E96:G97" si="7">E52+E52*$H$140+$H$141+55</f>
        <v>92185.394280822744</v>
      </c>
      <c r="F96" s="8">
        <f t="shared" si="7"/>
        <v>101804.21830840415</v>
      </c>
      <c r="G96" s="8">
        <f t="shared" si="7"/>
        <v>106368.1983445017</v>
      </c>
      <c r="H96" s="36">
        <v>0.70279999999999998</v>
      </c>
    </row>
    <row r="97" spans="1:10" ht="25.5" customHeight="1" x14ac:dyDescent="0.2">
      <c r="A97" s="2">
        <v>11</v>
      </c>
      <c r="B97" s="39">
        <f t="shared" si="5"/>
        <v>67309.913024631678</v>
      </c>
      <c r="C97" s="39">
        <f t="shared" si="5"/>
        <v>73614.929150326585</v>
      </c>
      <c r="D97" s="39">
        <f t="shared" si="5"/>
        <v>79539.518705811861</v>
      </c>
      <c r="E97" s="8">
        <f t="shared" si="5"/>
        <v>85967.179290080341</v>
      </c>
      <c r="F97" s="8">
        <f t="shared" si="7"/>
        <v>93474.459821843833</v>
      </c>
      <c r="G97" s="8">
        <f t="shared" si="7"/>
        <v>98038.764396093698</v>
      </c>
      <c r="H97" s="36">
        <v>0.70279999999999998</v>
      </c>
    </row>
    <row r="98" spans="1:10" ht="25.5" customHeight="1" x14ac:dyDescent="0.2">
      <c r="A98" s="2">
        <v>10</v>
      </c>
      <c r="B98" s="39">
        <f t="shared" si="5"/>
        <v>65024.186314630118</v>
      </c>
      <c r="C98" s="39">
        <f t="shared" si="5"/>
        <v>69964.276952297136</v>
      </c>
      <c r="D98" s="39">
        <f t="shared" si="5"/>
        <v>75580.407776247914</v>
      </c>
      <c r="E98" s="8">
        <f t="shared" si="5"/>
        <v>81671.279990774841</v>
      </c>
      <c r="F98" s="8">
        <f t="shared" si="5"/>
        <v>88453.852874818025</v>
      </c>
      <c r="G98" s="8">
        <f>G54+G54*$H$140+$H$141+55</f>
        <v>89709.005909533371</v>
      </c>
      <c r="H98" s="36">
        <v>0.70279999999999998</v>
      </c>
    </row>
    <row r="99" spans="1:10" ht="25.5" customHeight="1" x14ac:dyDescent="0.2">
      <c r="A99" s="2" t="s">
        <v>15</v>
      </c>
      <c r="B99" s="39">
        <f t="shared" si="5"/>
        <v>63231.324925237801</v>
      </c>
      <c r="C99" s="39">
        <f t="shared" si="5"/>
        <v>67638.431251542614</v>
      </c>
      <c r="D99" s="39">
        <f t="shared" si="5"/>
        <v>72431.067002144089</v>
      </c>
      <c r="E99" s="39">
        <f t="shared" si="5"/>
        <v>77595.331298667297</v>
      </c>
      <c r="F99" s="8">
        <f t="shared" si="5"/>
        <v>83146.884624344748</v>
      </c>
      <c r="G99" s="8">
        <f t="shared" si="5"/>
        <v>87126.582930742428</v>
      </c>
      <c r="H99" s="36">
        <v>0.70279999999999998</v>
      </c>
    </row>
    <row r="100" spans="1:10" ht="25.5" customHeight="1" x14ac:dyDescent="0.2">
      <c r="A100" s="2" t="s">
        <v>16</v>
      </c>
      <c r="B100" s="39">
        <f t="shared" si="5"/>
        <v>59546.184471999681</v>
      </c>
      <c r="C100" s="39">
        <f t="shared" si="5"/>
        <v>63677.032835663806</v>
      </c>
      <c r="D100" s="39">
        <f t="shared" si="5"/>
        <v>66268.930790885017</v>
      </c>
      <c r="E100" s="39">
        <f t="shared" si="5"/>
        <v>73939.928167522361</v>
      </c>
      <c r="F100" s="39">
        <f t="shared" si="5"/>
        <v>78485.339435633286</v>
      </c>
      <c r="G100" s="8">
        <f t="shared" si="5"/>
        <v>83750.605050981831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si="5"/>
        <v>57579.29816219231</v>
      </c>
      <c r="C101" s="4">
        <f t="shared" si="5"/>
        <v>61137.74706568438</v>
      </c>
      <c r="D101" s="4">
        <f t="shared" si="5"/>
        <v>64601.001346381163</v>
      </c>
      <c r="E101" s="4">
        <f t="shared" si="5"/>
        <v>72305.079294341078</v>
      </c>
      <c r="F101" s="4">
        <f t="shared" si="5"/>
        <v>74048.319826749532</v>
      </c>
      <c r="G101" s="4">
        <f t="shared" si="5"/>
        <v>78498.888393036686</v>
      </c>
      <c r="H101" s="36">
        <v>0.70279999999999998</v>
      </c>
    </row>
    <row r="102" spans="1:10" ht="25.5" customHeight="1" x14ac:dyDescent="0.2">
      <c r="A102" s="2">
        <v>8</v>
      </c>
      <c r="B102" s="4">
        <f t="shared" si="5"/>
        <v>55386.954660024341</v>
      </c>
      <c r="C102" s="4">
        <f t="shared" si="5"/>
        <v>58846.124657047774</v>
      </c>
      <c r="D102" s="4">
        <f t="shared" si="5"/>
        <v>61242.19360484455</v>
      </c>
      <c r="E102" s="4">
        <f t="shared" si="5"/>
        <v>63634.170965604484</v>
      </c>
      <c r="F102" s="4">
        <f t="shared" si="5"/>
        <v>66199.773932797674</v>
      </c>
      <c r="G102" s="4">
        <f t="shared" si="5"/>
        <v>67433.476371952085</v>
      </c>
      <c r="H102" s="40">
        <v>0.84509999999999996</v>
      </c>
    </row>
    <row r="103" spans="1:10" ht="25.5" customHeight="1" x14ac:dyDescent="0.2">
      <c r="A103" s="2">
        <v>7</v>
      </c>
      <c r="B103" s="4">
        <f t="shared" si="5"/>
        <v>52247.106346963745</v>
      </c>
      <c r="C103" s="4">
        <f t="shared" si="5"/>
        <v>56232.490015943724</v>
      </c>
      <c r="D103" s="4">
        <f t="shared" si="5"/>
        <v>58606.6778678478</v>
      </c>
      <c r="E103" s="4">
        <f t="shared" si="5"/>
        <v>61002.568920556027</v>
      </c>
      <c r="F103" s="4">
        <f t="shared" si="5"/>
        <v>63262.370230516848</v>
      </c>
      <c r="G103" s="4">
        <f t="shared" si="5"/>
        <v>64475.792629575568</v>
      </c>
      <c r="H103" s="40">
        <v>0.84509999999999996</v>
      </c>
    </row>
    <row r="104" spans="1:10" ht="25.5" customHeight="1" x14ac:dyDescent="0.2">
      <c r="A104" s="2">
        <v>6</v>
      </c>
      <c r="B104" s="4">
        <f t="shared" si="5"/>
        <v>51350.159310450901</v>
      </c>
      <c r="C104" s="4">
        <f t="shared" si="5"/>
        <v>54630.011058207194</v>
      </c>
      <c r="D104" s="4">
        <f t="shared" si="5"/>
        <v>56929.838763093721</v>
      </c>
      <c r="E104" s="4">
        <f t="shared" si="5"/>
        <v>59205.828526113401</v>
      </c>
      <c r="F104" s="4">
        <f t="shared" si="5"/>
        <v>61441.258208941705</v>
      </c>
      <c r="G104" s="4">
        <f t="shared" si="5"/>
        <v>62579.964670805784</v>
      </c>
      <c r="H104" s="40">
        <v>0.84509999999999996</v>
      </c>
    </row>
    <row r="105" spans="1:10" ht="25.5" customHeight="1" x14ac:dyDescent="0.2">
      <c r="A105" s="2">
        <v>5</v>
      </c>
      <c r="B105" s="4">
        <f t="shared" si="5"/>
        <v>49443.835541456159</v>
      </c>
      <c r="C105" s="4">
        <f t="shared" si="5"/>
        <v>52625.48920032804</v>
      </c>
      <c r="D105" s="4">
        <f t="shared" si="5"/>
        <v>54774.28397502828</v>
      </c>
      <c r="E105" s="4">
        <f t="shared" si="5"/>
        <v>57049.917947870832</v>
      </c>
      <c r="F105" s="4">
        <f t="shared" si="5"/>
        <v>59164.556865567793</v>
      </c>
      <c r="G105" s="4">
        <f t="shared" si="5"/>
        <v>60257.36639458374</v>
      </c>
      <c r="H105" s="40">
        <v>0.84509999999999996</v>
      </c>
    </row>
    <row r="106" spans="1:10" ht="25.5" customHeight="1" x14ac:dyDescent="0.2">
      <c r="A106" s="2">
        <v>4</v>
      </c>
      <c r="B106" s="4">
        <f t="shared" si="5"/>
        <v>47313.00817070037</v>
      </c>
      <c r="C106" s="4">
        <f t="shared" si="5"/>
        <v>50532.553483435237</v>
      </c>
      <c r="D106" s="4">
        <f t="shared" si="5"/>
        <v>53233.890403198719</v>
      </c>
      <c r="E106" s="4">
        <f t="shared" si="5"/>
        <v>54915.532675343849</v>
      </c>
      <c r="F106" s="4">
        <f t="shared" si="5"/>
        <v>56596.997052400453</v>
      </c>
      <c r="G106" s="4">
        <f t="shared" si="5"/>
        <v>57581.646367572706</v>
      </c>
      <c r="H106" s="40">
        <v>0.84509999999999996</v>
      </c>
    </row>
    <row r="107" spans="1:10" ht="25.5" customHeight="1" x14ac:dyDescent="0.2">
      <c r="A107" s="2">
        <v>3</v>
      </c>
      <c r="B107" s="4">
        <f t="shared" si="5"/>
        <v>46639.67526050577</v>
      </c>
      <c r="C107" s="4">
        <f t="shared" si="5"/>
        <v>50102.047369123262</v>
      </c>
      <c r="D107" s="4">
        <f t="shared" si="5"/>
        <v>50944.558508537149</v>
      </c>
      <c r="E107" s="4">
        <f t="shared" si="5"/>
        <v>52870.628632361892</v>
      </c>
      <c r="F107" s="4">
        <f t="shared" si="5"/>
        <v>54315.848331812565</v>
      </c>
      <c r="G107" s="4">
        <f t="shared" si="5"/>
        <v>55639.743580866227</v>
      </c>
      <c r="H107" s="40">
        <v>0.84509999999999996</v>
      </c>
    </row>
    <row r="108" spans="1:10" ht="25.5" customHeight="1" x14ac:dyDescent="0.2">
      <c r="A108" s="2" t="s">
        <v>18</v>
      </c>
      <c r="B108" s="4">
        <f t="shared" si="5"/>
        <v>43923.422975757989</v>
      </c>
      <c r="C108" s="4">
        <f t="shared" si="5"/>
        <v>47872.844014394504</v>
      </c>
      <c r="D108" s="4">
        <f t="shared" si="5"/>
        <v>49319.664769642201</v>
      </c>
      <c r="E108" s="4">
        <f t="shared" si="5"/>
        <v>51248.759109972467</v>
      </c>
      <c r="F108" s="4">
        <f t="shared" si="5"/>
        <v>52574.25541482315</v>
      </c>
      <c r="G108" s="4">
        <f t="shared" si="5"/>
        <v>54519.004522946561</v>
      </c>
      <c r="H108" s="40">
        <v>0.84509999999999996</v>
      </c>
    </row>
    <row r="109" spans="1:10" ht="25.5" customHeight="1" x14ac:dyDescent="0.2">
      <c r="A109" s="2">
        <v>2</v>
      </c>
      <c r="B109" s="4">
        <f t="shared" si="5"/>
        <v>43595.623874186364</v>
      </c>
      <c r="C109" s="4">
        <f t="shared" si="5"/>
        <v>47003.826506785379</v>
      </c>
      <c r="D109" s="4">
        <f t="shared" si="5"/>
        <v>47853.45344974161</v>
      </c>
      <c r="E109" s="4">
        <f t="shared" si="5"/>
        <v>49065.986373357533</v>
      </c>
      <c r="F109" s="4">
        <f t="shared" si="5"/>
        <v>51731.032695055037</v>
      </c>
      <c r="G109" s="4">
        <f t="shared" si="5"/>
        <v>54519.004522946561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4">
        <f>C66+C66*$C$140+55</f>
        <v>39773.998957509786</v>
      </c>
      <c r="D110" s="4">
        <f>D66+D66*$C$140+55</f>
        <v>40336.181161542598</v>
      </c>
      <c r="E110" s="4">
        <f>E66+E66*$C$140+55</f>
        <v>41039.161847989155</v>
      </c>
      <c r="F110" s="4">
        <f>F66+F66*$C$140+55</f>
        <v>41694.591430195374</v>
      </c>
      <c r="G110" s="4">
        <f>G66+G66*$C$140+55</f>
        <v>43381.643905104887</v>
      </c>
      <c r="H110" s="40">
        <v>0.84509999999999996</v>
      </c>
      <c r="I110" s="48">
        <f>SUM(B93:G110)</f>
        <v>7396609.6639002506</v>
      </c>
      <c r="J110" s="68">
        <f>I110/'Neueinstell. ab 01.03.24'!I110-1</f>
        <v>2.4379853032155063E-2</v>
      </c>
    </row>
    <row r="111" spans="1:10" ht="25.5" customHeight="1" x14ac:dyDescent="0.2"/>
    <row r="112" spans="1:10" ht="46.5" customHeight="1" x14ac:dyDescent="0.2">
      <c r="A112" s="87" t="str">
        <f>"Für ab 01.01.2009 neu eingestellte Kräfte
Anhang H        Personalkostenpauschalen TVS+E ab 01.01.2025 inkl.  2,00% Leistungsentgelt + SuE Zulage + VWL +"&amp;K4&amp;"% prospektiv"</f>
        <v>Für ab 01.01.2009 neu eingestellte Kräfte
Anhang H        Personalkostenpauschalen TVS+E ab 01.01.2025 inkl.  2,00% Leistungsentgelt + SuE Zulage + VWL +2,42% prospektiv</v>
      </c>
      <c r="B112" s="87"/>
      <c r="C112" s="87"/>
      <c r="D112" s="87"/>
      <c r="E112" s="87"/>
      <c r="F112" s="87"/>
      <c r="G112" s="87"/>
      <c r="H112" s="87"/>
    </row>
    <row r="113" spans="1:8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8" ht="25.5" customHeight="1" x14ac:dyDescent="0.2">
      <c r="A114" s="88"/>
      <c r="B114" s="2"/>
      <c r="C114" s="2" t="s">
        <v>4</v>
      </c>
      <c r="D114" s="67" t="s">
        <v>19</v>
      </c>
      <c r="E114" s="67" t="s">
        <v>20</v>
      </c>
      <c r="F114" s="37" t="s">
        <v>148</v>
      </c>
      <c r="G114" s="67" t="s">
        <v>22</v>
      </c>
      <c r="H114" s="88"/>
    </row>
    <row r="115" spans="1:8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8" ht="25.5" customHeight="1" x14ac:dyDescent="0.2">
      <c r="A116" s="5" t="s">
        <v>23</v>
      </c>
      <c r="B116" s="43">
        <f t="shared" ref="B116:C127" si="8">B72+B72*$C$140+55</f>
        <v>74412.030150812148</v>
      </c>
      <c r="C116" s="43">
        <f t="shared" si="8"/>
        <v>76306.596700972805</v>
      </c>
      <c r="D116" s="8">
        <f t="shared" ref="D116" si="9">D72+D72*$H$140+$H$141+55</f>
        <v>85108.19079314734</v>
      </c>
      <c r="E116" s="8">
        <f>E72+E72*$H$140+$H$141+55</f>
        <v>91598.953839577778</v>
      </c>
      <c r="F116" s="8">
        <f t="shared" ref="F116:G116" si="10">F72+F72*$H$140+$H$141+55</f>
        <v>101335.42294737572</v>
      </c>
      <c r="G116" s="8">
        <f t="shared" si="10"/>
        <v>107285.34316296232</v>
      </c>
      <c r="H116" s="6">
        <v>0.70279999999999998</v>
      </c>
    </row>
    <row r="117" spans="1:8" ht="25.5" customHeight="1" x14ac:dyDescent="0.2">
      <c r="A117" s="5" t="s">
        <v>24</v>
      </c>
      <c r="B117" s="43">
        <f t="shared" si="8"/>
        <v>68613.252342644133</v>
      </c>
      <c r="C117" s="43">
        <f t="shared" si="8"/>
        <v>73374.039245323351</v>
      </c>
      <c r="D117" s="8">
        <f t="shared" ref="D117:G117" si="11">D73+D73*$H$140+$H$141+55</f>
        <v>80780.474531939879</v>
      </c>
      <c r="E117" s="8">
        <f t="shared" si="11"/>
        <v>85108.19079314734</v>
      </c>
      <c r="F117" s="8">
        <f t="shared" si="11"/>
        <v>93762.487432029186</v>
      </c>
      <c r="G117" s="8">
        <f t="shared" si="11"/>
        <v>98847.188933526617</v>
      </c>
      <c r="H117" s="6">
        <v>0.70279999999999998</v>
      </c>
    </row>
    <row r="118" spans="1:8" ht="25.5" customHeight="1" x14ac:dyDescent="0.2">
      <c r="A118" s="5" t="s">
        <v>25</v>
      </c>
      <c r="B118" s="43">
        <f t="shared" si="8"/>
        <v>67209.791508235168</v>
      </c>
      <c r="C118" s="43">
        <f t="shared" si="8"/>
        <v>71849.165675741067</v>
      </c>
      <c r="D118" s="43">
        <f t="shared" ref="D118:D127" si="12">D74+D74*$C$140+55</f>
        <v>77010.614604492148</v>
      </c>
      <c r="E118" s="8">
        <f t="shared" ref="E118:G118" si="13">E74+E74*$H$140+$H$141+55</f>
        <v>82944.170393467444</v>
      </c>
      <c r="F118" s="8">
        <f t="shared" si="13"/>
        <v>89435.095708974026</v>
      </c>
      <c r="G118" s="8">
        <f t="shared" si="13"/>
        <v>93329.87807498459</v>
      </c>
      <c r="H118" s="6">
        <v>0.70279999999999998</v>
      </c>
    </row>
    <row r="119" spans="1:8" ht="25.5" customHeight="1" x14ac:dyDescent="0.2">
      <c r="A119" s="5" t="s">
        <v>26</v>
      </c>
      <c r="B119" s="66">
        <f t="shared" si="8"/>
        <v>67839.66166450223</v>
      </c>
      <c r="C119" s="66">
        <f t="shared" si="8"/>
        <v>72269.818814441387</v>
      </c>
      <c r="D119" s="66">
        <f t="shared" si="12"/>
        <v>76963.03689058937</v>
      </c>
      <c r="E119" s="79">
        <f t="shared" ref="E119:F119" si="14">E75+E75*$H$140+$H$141+55</f>
        <v>82034.751428746706</v>
      </c>
      <c r="F119" s="79">
        <f t="shared" si="14"/>
        <v>90040.296301137801</v>
      </c>
      <c r="G119" s="79">
        <f t="shared" ref="G119" si="15">G75+G75*$H$140+$H$141+55</f>
        <v>93501.820233799124</v>
      </c>
      <c r="H119" s="6">
        <v>0.70279999999999998</v>
      </c>
    </row>
    <row r="120" spans="1:8" ht="25.5" customHeight="1" x14ac:dyDescent="0.2">
      <c r="A120" s="5" t="s">
        <v>27</v>
      </c>
      <c r="B120" s="66">
        <f t="shared" si="8"/>
        <v>67220.632675604182</v>
      </c>
      <c r="C120" s="66">
        <f t="shared" si="8"/>
        <v>71596.418035444003</v>
      </c>
      <c r="D120" s="66">
        <f t="shared" si="12"/>
        <v>76811.358951865623</v>
      </c>
      <c r="E120" s="79">
        <f t="shared" ref="E120:G120" si="16">E76+E76*$H$140+$H$141+55</f>
        <v>81810.495565492529</v>
      </c>
      <c r="F120" s="79">
        <f t="shared" si="16"/>
        <v>87220.059757463794</v>
      </c>
      <c r="G120" s="79">
        <f t="shared" si="16"/>
        <v>91006.284111522808</v>
      </c>
      <c r="H120" s="6">
        <v>0.70279999999999998</v>
      </c>
    </row>
    <row r="121" spans="1:8" ht="25.5" customHeight="1" x14ac:dyDescent="0.2">
      <c r="A121" s="5" t="s">
        <v>28</v>
      </c>
      <c r="B121" s="66">
        <f t="shared" si="8"/>
        <v>65718.633969170478</v>
      </c>
      <c r="C121" s="66">
        <f t="shared" si="8"/>
        <v>69982.156539096468</v>
      </c>
      <c r="D121" s="66">
        <f t="shared" si="12"/>
        <v>75789.732371552367</v>
      </c>
      <c r="E121" s="79">
        <f t="shared" ref="E121:G121" si="17">E77+E77*$H$140+$H$141+55</f>
        <v>80303.340386111377</v>
      </c>
      <c r="F121" s="79">
        <f t="shared" si="17"/>
        <v>85712.742309006499</v>
      </c>
      <c r="G121" s="79">
        <f t="shared" si="17"/>
        <v>88417.28100137788</v>
      </c>
      <c r="H121" s="6">
        <v>0.70279999999999998</v>
      </c>
    </row>
    <row r="122" spans="1:8" ht="25.5" customHeight="1" x14ac:dyDescent="0.2">
      <c r="A122" s="5" t="s">
        <v>29</v>
      </c>
      <c r="B122" s="66">
        <f t="shared" si="8"/>
        <v>65553.758994014875</v>
      </c>
      <c r="C122" s="66">
        <f t="shared" si="8"/>
        <v>69805.492211395016</v>
      </c>
      <c r="D122" s="66">
        <f t="shared" si="12"/>
        <v>75370.0666130186</v>
      </c>
      <c r="E122" s="79">
        <f t="shared" ref="E122:G122" si="18">E78+E78*$H$140+$H$141+55</f>
        <v>80132.957856142573</v>
      </c>
      <c r="F122" s="79">
        <f t="shared" si="18"/>
        <v>85758.664457559993</v>
      </c>
      <c r="G122" s="79">
        <f t="shared" si="18"/>
        <v>88138.664997609871</v>
      </c>
      <c r="H122" s="6">
        <v>0.70279999999999998</v>
      </c>
    </row>
    <row r="123" spans="1:8" ht="25.5" customHeight="1" x14ac:dyDescent="0.2">
      <c r="A123" s="5" t="s">
        <v>30</v>
      </c>
      <c r="B123" s="66">
        <f t="shared" si="8"/>
        <v>64727.624513379189</v>
      </c>
      <c r="C123" s="66">
        <f t="shared" si="8"/>
        <v>68918.827323658479</v>
      </c>
      <c r="D123" s="66">
        <f t="shared" si="12"/>
        <v>71863.350092339489</v>
      </c>
      <c r="E123" s="66">
        <f t="shared" ref="E123:E127" si="19">E79+E79*$C$140+55</f>
        <v>79371.408059164562</v>
      </c>
      <c r="F123" s="79">
        <f t="shared" ref="F123:G123" si="20">F79+F79*$H$140+$H$141+55</f>
        <v>84688.49990027977</v>
      </c>
      <c r="G123" s="79">
        <f t="shared" si="20"/>
        <v>87934.04369257114</v>
      </c>
      <c r="H123" s="6">
        <v>0.70279999999999998</v>
      </c>
    </row>
    <row r="124" spans="1:8" ht="25.5" customHeight="1" x14ac:dyDescent="0.2">
      <c r="A124" s="7" t="s">
        <v>31</v>
      </c>
      <c r="B124" s="66">
        <f t="shared" si="8"/>
        <v>62791.82400009851</v>
      </c>
      <c r="C124" s="66">
        <f t="shared" si="8"/>
        <v>66902.260947414688</v>
      </c>
      <c r="D124" s="66">
        <f t="shared" si="12"/>
        <v>69822.14924808951</v>
      </c>
      <c r="E124" s="66">
        <f t="shared" si="19"/>
        <v>77302.053537193264</v>
      </c>
      <c r="F124" s="79">
        <f t="shared" ref="F124:G124" si="21">F80+F80*$H$140+$H$141+55</f>
        <v>82779.998693162532</v>
      </c>
      <c r="G124" s="79">
        <f t="shared" si="21"/>
        <v>86025.542485453887</v>
      </c>
      <c r="H124" s="6">
        <v>0.70279999999999998</v>
      </c>
    </row>
    <row r="125" spans="1:8" ht="25.5" customHeight="1" x14ac:dyDescent="0.2">
      <c r="A125" s="7" t="s">
        <v>32</v>
      </c>
      <c r="B125" s="66">
        <f t="shared" si="8"/>
        <v>58905.384751152771</v>
      </c>
      <c r="C125" s="66">
        <f t="shared" si="8"/>
        <v>64306.315901021022</v>
      </c>
      <c r="D125" s="66">
        <f t="shared" si="12"/>
        <v>67006.781475955155</v>
      </c>
      <c r="E125" s="66">
        <f t="shared" si="19"/>
        <v>75075.97743186375</v>
      </c>
      <c r="F125" s="79">
        <f t="shared" ref="F125:G125" si="22">F81+F81*$H$140+$H$141+55</f>
        <v>81386.918674322384</v>
      </c>
      <c r="G125" s="79">
        <f t="shared" si="22"/>
        <v>86371.824693980932</v>
      </c>
      <c r="H125" s="6">
        <v>0.70279999999999998</v>
      </c>
    </row>
    <row r="126" spans="1:8" ht="25.5" customHeight="1" x14ac:dyDescent="0.2">
      <c r="A126" s="7" t="s">
        <v>33</v>
      </c>
      <c r="B126" s="66">
        <f t="shared" si="8"/>
        <v>59095.760366367322</v>
      </c>
      <c r="C126" s="66">
        <f t="shared" si="8"/>
        <v>62930.289000249533</v>
      </c>
      <c r="D126" s="66">
        <f t="shared" si="12"/>
        <v>67411.466281042551</v>
      </c>
      <c r="E126" s="66">
        <f t="shared" si="19"/>
        <v>73965.299238632651</v>
      </c>
      <c r="F126" s="79">
        <f t="shared" ref="F126:G126" si="23">F82+F82*$H$140+$H$141+55</f>
        <v>80008.424010012706</v>
      </c>
      <c r="G126" s="79">
        <f t="shared" si="23"/>
        <v>84389.299283565109</v>
      </c>
      <c r="H126" s="41">
        <v>0.84509999999999996</v>
      </c>
    </row>
    <row r="127" spans="1:8" ht="25.5" customHeight="1" x14ac:dyDescent="0.2">
      <c r="A127" s="7" t="s">
        <v>34</v>
      </c>
      <c r="B127" s="66">
        <f t="shared" si="8"/>
        <v>59095.760366367322</v>
      </c>
      <c r="C127" s="66">
        <f t="shared" si="8"/>
        <v>62930.289000249533</v>
      </c>
      <c r="D127" s="66">
        <f t="shared" si="12"/>
        <v>67411.466281042551</v>
      </c>
      <c r="E127" s="66">
        <f t="shared" si="19"/>
        <v>73965.299238632651</v>
      </c>
      <c r="F127" s="79">
        <f t="shared" ref="F127:G127" si="24">F83+F83*$H$140+$H$141+55</f>
        <v>80008.424010012706</v>
      </c>
      <c r="G127" s="79">
        <f t="shared" si="24"/>
        <v>84389.299283565109</v>
      </c>
      <c r="H127" s="41">
        <v>0.84509999999999996</v>
      </c>
    </row>
    <row r="128" spans="1:8" ht="25.5" customHeight="1" x14ac:dyDescent="0.2">
      <c r="A128" s="5" t="s">
        <v>35</v>
      </c>
      <c r="B128" s="9">
        <f t="shared" ref="B128:G128" si="25">B84+B84*$C$140+55</f>
        <v>57956.8760094147</v>
      </c>
      <c r="C128" s="9">
        <f t="shared" si="25"/>
        <v>61707.971846762899</v>
      </c>
      <c r="D128" s="9">
        <f t="shared" si="25"/>
        <v>65578.257393445412</v>
      </c>
      <c r="E128" s="9">
        <f t="shared" si="25"/>
        <v>69245.030958816802</v>
      </c>
      <c r="F128" s="9">
        <f t="shared" si="25"/>
        <v>72829.439098185539</v>
      </c>
      <c r="G128" s="9">
        <f t="shared" si="25"/>
        <v>76598.680234566724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ref="B129:G129" si="26">B85+B85*$C$140+55</f>
        <v>56603.628070748862</v>
      </c>
      <c r="C129" s="9">
        <f t="shared" si="26"/>
        <v>60255.814238858431</v>
      </c>
      <c r="D129" s="9">
        <f t="shared" si="26"/>
        <v>63889.855107935029</v>
      </c>
      <c r="E129" s="9">
        <f t="shared" si="26"/>
        <v>67523.184396657409</v>
      </c>
      <c r="F129" s="9">
        <f t="shared" si="26"/>
        <v>70248.892943553408</v>
      </c>
      <c r="G129" s="9">
        <f t="shared" si="26"/>
        <v>74356.134748196069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ref="B130:G130" si="27">B86+B86*$C$140+55</f>
        <v>54381.540519562463</v>
      </c>
      <c r="C130" s="9">
        <f t="shared" si="27"/>
        <v>57871.130576729411</v>
      </c>
      <c r="D130" s="9">
        <f t="shared" si="27"/>
        <v>61050.827389627157</v>
      </c>
      <c r="E130" s="9">
        <f t="shared" si="27"/>
        <v>63208.516918755326</v>
      </c>
      <c r="F130" s="9">
        <f t="shared" si="27"/>
        <v>65252.53148629448</v>
      </c>
      <c r="G130" s="9">
        <f t="shared" si="27"/>
        <v>68436.853571494721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ref="B131:G131" si="28">B87+B87*$C$140+55</f>
        <v>51566.884428387122</v>
      </c>
      <c r="C131" s="9">
        <f t="shared" si="28"/>
        <v>54850.471973003121</v>
      </c>
      <c r="D131" s="9">
        <f t="shared" si="28"/>
        <v>57905.108538644119</v>
      </c>
      <c r="E131" s="9">
        <f t="shared" si="28"/>
        <v>60709.980399948719</v>
      </c>
      <c r="F131" s="9">
        <f t="shared" si="28"/>
        <v>61993.315568811006</v>
      </c>
      <c r="G131" s="9">
        <f t="shared" si="28"/>
        <v>63526.237546921097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ref="B132:G132" si="29">B88+B88*$C$140+55</f>
        <v>48097.396516227287</v>
      </c>
      <c r="C132" s="9">
        <f t="shared" si="29"/>
        <v>50108.678387471657</v>
      </c>
      <c r="D132" s="9">
        <f t="shared" si="29"/>
        <v>51596.415013087862</v>
      </c>
      <c r="E132" s="9">
        <f t="shared" si="29"/>
        <v>53211.88031228917</v>
      </c>
      <c r="F132" s="9">
        <f t="shared" si="29"/>
        <v>55028.544956650352</v>
      </c>
      <c r="G132" s="9">
        <f t="shared" si="29"/>
        <v>56845.743286277211</v>
      </c>
      <c r="H132" s="41">
        <v>0.84509999999999996</v>
      </c>
      <c r="I132" s="48">
        <f>SUM(B116:G132)</f>
        <v>7431526.6971941795</v>
      </c>
      <c r="J132" s="68">
        <f>I132/'Neueinstell. ab 01.03.24'!I132-1</f>
        <v>2.3512621422867808E-2</v>
      </c>
    </row>
    <row r="134" spans="1:10" x14ac:dyDescent="0.2">
      <c r="A134" s="11" t="s">
        <v>40</v>
      </c>
      <c r="B134" s="11"/>
      <c r="C134" s="74">
        <f>'Neueinstell. ab 01.07.22'!C134</f>
        <v>3.4000000000000002E-2</v>
      </c>
      <c r="D134" s="44" t="str">
        <f>'Neueinstell. ab 01.03.24'!D134</f>
        <v>(ab 5.175,00 €/Monat Festbetrag)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f>'Neueinstell. ab 01.07.22'!C135</f>
        <v>0.1618</v>
      </c>
      <c r="D135" s="44" t="str">
        <f>'Neueinstell. ab 01.03.24'!D135</f>
        <v>(allgemeiner Beitragssatz + Zusatzbeitrag, ab 5.175,00 €/Monat Festbetrag)</v>
      </c>
      <c r="E135" s="12"/>
      <c r="F135" s="51"/>
      <c r="G135" s="14"/>
    </row>
    <row r="136" spans="1:10" x14ac:dyDescent="0.2">
      <c r="A136" s="11" t="s">
        <v>42</v>
      </c>
      <c r="B136" s="11"/>
      <c r="C136" s="74">
        <f>'Neueinstell. ab 01.07.22'!C136</f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f>'Neueinstell. ab 01.07.22'!C137</f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4.8000000000000001E-2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0.25819999999999999</v>
      </c>
      <c r="D140" s="45"/>
      <c r="E140" s="14"/>
      <c r="F140" s="14"/>
      <c r="G140" s="14"/>
      <c r="H140" s="46">
        <f>ROUND(C140-((C135+C134)/2),4)</f>
        <v>0.1603</v>
      </c>
    </row>
    <row r="141" spans="1:10" x14ac:dyDescent="0.2">
      <c r="H141" s="47">
        <f>ROUND((C134+C135)/2*62100,2)</f>
        <v>6079.59</v>
      </c>
    </row>
    <row r="143" spans="1:10" ht="27" customHeight="1" x14ac:dyDescent="0.2">
      <c r="A143" s="87" t="s">
        <v>178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7" t="s">
        <v>46</v>
      </c>
      <c r="C144" s="67" t="s">
        <v>47</v>
      </c>
      <c r="D144" s="67" t="s">
        <v>48</v>
      </c>
      <c r="E144" s="67" t="s">
        <v>49</v>
      </c>
      <c r="F144" s="67" t="s">
        <v>50</v>
      </c>
    </row>
    <row r="145" spans="1:6" ht="27" customHeight="1" x14ac:dyDescent="0.2">
      <c r="A145" s="2">
        <v>15</v>
      </c>
      <c r="B145" s="4">
        <f t="shared" ref="B145:B161" si="30">AVERAGE(B93:G93)</f>
        <v>106127.89112608419</v>
      </c>
      <c r="C145" s="16">
        <f>'Neueinstell. ab 01.07.22'!C145</f>
        <v>1607</v>
      </c>
      <c r="D145" s="17">
        <f t="shared" ref="D145:D162" si="31">B145/C145</f>
        <v>66.041002567569492</v>
      </c>
      <c r="E145" s="4">
        <f t="shared" ref="E145:E162" si="32">D145*0.2</f>
        <v>13.2082005135139</v>
      </c>
      <c r="F145" s="17">
        <f t="shared" ref="F145:F162" si="33">D145+E145</f>
        <v>79.249203081083394</v>
      </c>
    </row>
    <row r="146" spans="1:6" ht="27" customHeight="1" x14ac:dyDescent="0.2">
      <c r="A146" s="2">
        <v>14</v>
      </c>
      <c r="B146" s="4">
        <f t="shared" si="30"/>
        <v>97790.628351306659</v>
      </c>
      <c r="C146" s="16">
        <f>$C$145</f>
        <v>1607</v>
      </c>
      <c r="D146" s="17">
        <f t="shared" si="31"/>
        <v>60.852911232922622</v>
      </c>
      <c r="E146" s="4">
        <f t="shared" si="32"/>
        <v>12.170582246584525</v>
      </c>
      <c r="F146" s="17">
        <f t="shared" si="33"/>
        <v>73.023493479507152</v>
      </c>
    </row>
    <row r="147" spans="1:6" ht="27" customHeight="1" x14ac:dyDescent="0.2">
      <c r="A147" s="2">
        <v>13</v>
      </c>
      <c r="B147" s="4">
        <f t="shared" si="30"/>
        <v>91778.463622450901</v>
      </c>
      <c r="C147" s="16">
        <f t="shared" ref="C147:C162" si="34">$C$145</f>
        <v>1607</v>
      </c>
      <c r="D147" s="17">
        <f t="shared" si="31"/>
        <v>57.111676180741071</v>
      </c>
      <c r="E147" s="4">
        <f t="shared" si="32"/>
        <v>11.422335236148214</v>
      </c>
      <c r="F147" s="17">
        <f t="shared" si="33"/>
        <v>68.534011416889285</v>
      </c>
    </row>
    <row r="148" spans="1:6" ht="27" customHeight="1" x14ac:dyDescent="0.2">
      <c r="A148" s="2">
        <v>12</v>
      </c>
      <c r="B148" s="4">
        <f t="shared" si="30"/>
        <v>88485.203031071331</v>
      </c>
      <c r="C148" s="16">
        <f t="shared" si="34"/>
        <v>1607</v>
      </c>
      <c r="D148" s="17">
        <f t="shared" si="31"/>
        <v>55.06235409525285</v>
      </c>
      <c r="E148" s="4">
        <f t="shared" si="32"/>
        <v>11.01247081905057</v>
      </c>
      <c r="F148" s="17">
        <f t="shared" si="33"/>
        <v>66.07482491430342</v>
      </c>
    </row>
    <row r="149" spans="1:6" ht="27" customHeight="1" x14ac:dyDescent="0.2">
      <c r="A149" s="2">
        <v>11</v>
      </c>
      <c r="B149" s="4">
        <f t="shared" si="30"/>
        <v>82990.794064797999</v>
      </c>
      <c r="C149" s="16">
        <f t="shared" si="34"/>
        <v>1607</v>
      </c>
      <c r="D149" s="17">
        <f t="shared" si="31"/>
        <v>51.643306823147476</v>
      </c>
      <c r="E149" s="4">
        <f t="shared" si="32"/>
        <v>10.328661364629497</v>
      </c>
      <c r="F149" s="17">
        <f t="shared" si="33"/>
        <v>61.971968187776973</v>
      </c>
    </row>
    <row r="150" spans="1:6" ht="27" customHeight="1" x14ac:dyDescent="0.2">
      <c r="A150" s="2">
        <v>10</v>
      </c>
      <c r="B150" s="4">
        <f t="shared" si="30"/>
        <v>78400.501636383575</v>
      </c>
      <c r="C150" s="16">
        <f t="shared" si="34"/>
        <v>1607</v>
      </c>
      <c r="D150" s="17">
        <f t="shared" si="31"/>
        <v>48.786870962279764</v>
      </c>
      <c r="E150" s="4">
        <f t="shared" si="32"/>
        <v>9.7573741924559538</v>
      </c>
      <c r="F150" s="17">
        <f t="shared" si="33"/>
        <v>58.544245154735719</v>
      </c>
    </row>
    <row r="151" spans="1:6" ht="27" customHeight="1" x14ac:dyDescent="0.2">
      <c r="A151" s="2" t="s">
        <v>15</v>
      </c>
      <c r="B151" s="4">
        <f t="shared" si="30"/>
        <v>75194.937005446496</v>
      </c>
      <c r="C151" s="16">
        <f t="shared" si="34"/>
        <v>1607</v>
      </c>
      <c r="D151" s="17">
        <f t="shared" si="31"/>
        <v>46.792120102953639</v>
      </c>
      <c r="E151" s="4">
        <f t="shared" si="32"/>
        <v>9.3584240205907285</v>
      </c>
      <c r="F151" s="17">
        <f t="shared" si="33"/>
        <v>56.150544123544364</v>
      </c>
    </row>
    <row r="152" spans="1:6" ht="27" customHeight="1" x14ac:dyDescent="0.2">
      <c r="A152" s="2" t="s">
        <v>16</v>
      </c>
      <c r="B152" s="4">
        <f t="shared" si="30"/>
        <v>70944.670125447665</v>
      </c>
      <c r="C152" s="16">
        <f t="shared" si="34"/>
        <v>1607</v>
      </c>
      <c r="D152" s="17">
        <f t="shared" si="31"/>
        <v>44.14727450245654</v>
      </c>
      <c r="E152" s="4">
        <f t="shared" si="32"/>
        <v>8.8294549004913083</v>
      </c>
      <c r="F152" s="17">
        <f t="shared" si="33"/>
        <v>52.976729402947846</v>
      </c>
    </row>
    <row r="153" spans="1:6" ht="27" customHeight="1" x14ac:dyDescent="0.2">
      <c r="A153" s="2" t="s">
        <v>17</v>
      </c>
      <c r="B153" s="4">
        <f t="shared" si="30"/>
        <v>68028.389014730856</v>
      </c>
      <c r="C153" s="16">
        <f t="shared" si="34"/>
        <v>1607</v>
      </c>
      <c r="D153" s="17">
        <f t="shared" si="31"/>
        <v>42.332538279235131</v>
      </c>
      <c r="E153" s="4">
        <f t="shared" si="32"/>
        <v>8.4665076558470265</v>
      </c>
      <c r="F153" s="17">
        <f t="shared" si="33"/>
        <v>50.799045935082155</v>
      </c>
    </row>
    <row r="154" spans="1:6" ht="27" customHeight="1" x14ac:dyDescent="0.2">
      <c r="A154" s="2">
        <v>8</v>
      </c>
      <c r="B154" s="4">
        <f t="shared" si="30"/>
        <v>62123.782365378487</v>
      </c>
      <c r="C154" s="16">
        <f t="shared" si="34"/>
        <v>1607</v>
      </c>
      <c r="D154" s="17">
        <f t="shared" si="31"/>
        <v>38.658234203720276</v>
      </c>
      <c r="E154" s="4">
        <f t="shared" si="32"/>
        <v>7.7316468407440553</v>
      </c>
      <c r="F154" s="17">
        <f t="shared" si="33"/>
        <v>46.389881044464332</v>
      </c>
    </row>
    <row r="155" spans="1:6" ht="27" customHeight="1" x14ac:dyDescent="0.2">
      <c r="A155" s="2">
        <v>7</v>
      </c>
      <c r="B155" s="4">
        <f t="shared" si="30"/>
        <v>59304.501001900622</v>
      </c>
      <c r="C155" s="16">
        <f t="shared" si="34"/>
        <v>1607</v>
      </c>
      <c r="D155" s="17">
        <f t="shared" si="31"/>
        <v>36.903858744182095</v>
      </c>
      <c r="E155" s="4">
        <f t="shared" si="32"/>
        <v>7.3807717488364197</v>
      </c>
      <c r="F155" s="17">
        <f t="shared" si="33"/>
        <v>44.284630493018511</v>
      </c>
    </row>
    <row r="156" spans="1:6" ht="27" customHeight="1" x14ac:dyDescent="0.2">
      <c r="A156" s="2">
        <v>6</v>
      </c>
      <c r="B156" s="4">
        <f t="shared" si="30"/>
        <v>57689.510089602118</v>
      </c>
      <c r="C156" s="16">
        <f t="shared" si="34"/>
        <v>1607</v>
      </c>
      <c r="D156" s="17">
        <f t="shared" si="31"/>
        <v>35.89888617896834</v>
      </c>
      <c r="E156" s="4">
        <f t="shared" si="32"/>
        <v>7.1797772357936687</v>
      </c>
      <c r="F156" s="17">
        <f t="shared" si="33"/>
        <v>43.078663414762005</v>
      </c>
    </row>
    <row r="157" spans="1:6" ht="27" customHeight="1" x14ac:dyDescent="0.2">
      <c r="A157" s="2">
        <v>5</v>
      </c>
      <c r="B157" s="4">
        <f t="shared" si="30"/>
        <v>55552.574987472472</v>
      </c>
      <c r="C157" s="16">
        <f t="shared" si="34"/>
        <v>1607</v>
      </c>
      <c r="D157" s="17">
        <f t="shared" si="31"/>
        <v>34.56911946949127</v>
      </c>
      <c r="E157" s="4">
        <f t="shared" si="32"/>
        <v>6.9138238938982539</v>
      </c>
      <c r="F157" s="17">
        <f t="shared" si="33"/>
        <v>41.482943363389523</v>
      </c>
    </row>
    <row r="158" spans="1:6" ht="27" customHeight="1" x14ac:dyDescent="0.2">
      <c r="A158" s="2">
        <v>4</v>
      </c>
      <c r="B158" s="4">
        <f t="shared" si="30"/>
        <v>53362.27135877523</v>
      </c>
      <c r="C158" s="16">
        <f t="shared" si="34"/>
        <v>1607</v>
      </c>
      <c r="D158" s="17">
        <f t="shared" si="31"/>
        <v>33.206142724813461</v>
      </c>
      <c r="E158" s="4">
        <f t="shared" si="32"/>
        <v>6.6412285449626927</v>
      </c>
      <c r="F158" s="17">
        <f t="shared" si="33"/>
        <v>39.847371269776154</v>
      </c>
    </row>
    <row r="159" spans="1:6" ht="27" customHeight="1" x14ac:dyDescent="0.2">
      <c r="A159" s="2">
        <v>3</v>
      </c>
      <c r="B159" s="4">
        <f t="shared" si="30"/>
        <v>51752.083613867813</v>
      </c>
      <c r="C159" s="16">
        <f t="shared" si="34"/>
        <v>1607</v>
      </c>
      <c r="D159" s="17">
        <f t="shared" si="31"/>
        <v>32.204159062767772</v>
      </c>
      <c r="E159" s="4">
        <f t="shared" si="32"/>
        <v>6.4408318125535544</v>
      </c>
      <c r="F159" s="17">
        <f t="shared" si="33"/>
        <v>38.644990875321326</v>
      </c>
    </row>
    <row r="160" spans="1:6" ht="27" customHeight="1" x14ac:dyDescent="0.2">
      <c r="A160" s="2" t="s">
        <v>18</v>
      </c>
      <c r="B160" s="4">
        <f t="shared" si="30"/>
        <v>49909.658467922818</v>
      </c>
      <c r="C160" s="16">
        <f t="shared" si="34"/>
        <v>1607</v>
      </c>
      <c r="D160" s="17">
        <f t="shared" si="31"/>
        <v>31.057659283088249</v>
      </c>
      <c r="E160" s="4">
        <f t="shared" si="32"/>
        <v>6.2115318566176505</v>
      </c>
      <c r="F160" s="17">
        <f t="shared" si="33"/>
        <v>37.269191139705896</v>
      </c>
    </row>
    <row r="161" spans="1:6" ht="27" customHeight="1" x14ac:dyDescent="0.2">
      <c r="A161" s="2">
        <v>2</v>
      </c>
      <c r="B161" s="4">
        <f t="shared" si="30"/>
        <v>48961.487903678753</v>
      </c>
      <c r="C161" s="16">
        <f t="shared" si="34"/>
        <v>1607</v>
      </c>
      <c r="D161" s="17">
        <f t="shared" si="31"/>
        <v>30.467634040870411</v>
      </c>
      <c r="E161" s="4">
        <f t="shared" si="32"/>
        <v>6.093526808174083</v>
      </c>
      <c r="F161" s="17">
        <f t="shared" si="33"/>
        <v>36.561160849044498</v>
      </c>
    </row>
    <row r="162" spans="1:6" ht="27" customHeight="1" x14ac:dyDescent="0.2">
      <c r="A162" s="2">
        <v>1</v>
      </c>
      <c r="B162" s="4">
        <f>AVERAGE(C110:G110)</f>
        <v>41245.115460468362</v>
      </c>
      <c r="C162" s="16">
        <f t="shared" si="34"/>
        <v>1607</v>
      </c>
      <c r="D162" s="17">
        <f t="shared" si="31"/>
        <v>25.665908811741357</v>
      </c>
      <c r="E162" s="4">
        <f t="shared" si="32"/>
        <v>5.1331817623482721</v>
      </c>
      <c r="F162" s="17">
        <f t="shared" si="33"/>
        <v>30.799090574089629</v>
      </c>
    </row>
    <row r="163" spans="1:6" ht="27" customHeight="1" x14ac:dyDescent="0.2"/>
    <row r="164" spans="1:6" ht="27" customHeight="1" x14ac:dyDescent="0.2">
      <c r="A164" s="87" t="s">
        <v>179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7" t="s">
        <v>46</v>
      </c>
      <c r="C165" s="67" t="s">
        <v>47</v>
      </c>
      <c r="D165" s="67" t="s">
        <v>48</v>
      </c>
      <c r="E165" s="67" t="s">
        <v>49</v>
      </c>
      <c r="F165" s="67" t="s">
        <v>50</v>
      </c>
    </row>
    <row r="166" spans="1:6" ht="27" customHeight="1" x14ac:dyDescent="0.2">
      <c r="A166" s="5" t="s">
        <v>23</v>
      </c>
      <c r="B166" s="4">
        <f t="shared" ref="B166:B182" si="35">AVERAGE(B116:G116)</f>
        <v>89341.089599141342</v>
      </c>
      <c r="C166" s="16">
        <f>'Neueinstell. ab 01.07.22'!C166</f>
        <v>1591.4</v>
      </c>
      <c r="D166" s="17">
        <f t="shared" ref="D166:D182" si="36">B166/C166</f>
        <v>56.13993314009133</v>
      </c>
      <c r="E166" s="4">
        <f t="shared" ref="E166:E182" si="37">D166*0.2</f>
        <v>11.227986628018266</v>
      </c>
      <c r="F166" s="17">
        <f t="shared" ref="F166:F182" si="38">D166+E166</f>
        <v>67.367919768109601</v>
      </c>
    </row>
    <row r="167" spans="1:6" ht="27" customHeight="1" x14ac:dyDescent="0.2">
      <c r="A167" s="5" t="s">
        <v>24</v>
      </c>
      <c r="B167" s="4">
        <f t="shared" si="35"/>
        <v>83414.272213101751</v>
      </c>
      <c r="C167" s="16">
        <f>C166</f>
        <v>1591.4</v>
      </c>
      <c r="D167" s="17">
        <f t="shared" si="36"/>
        <v>52.415654274916264</v>
      </c>
      <c r="E167" s="4">
        <f t="shared" si="37"/>
        <v>10.483130854983253</v>
      </c>
      <c r="F167" s="17">
        <f t="shared" si="38"/>
        <v>62.898785129899515</v>
      </c>
    </row>
    <row r="168" spans="1:6" ht="27" customHeight="1" x14ac:dyDescent="0.2">
      <c r="A168" s="5" t="s">
        <v>25</v>
      </c>
      <c r="B168" s="4">
        <f t="shared" si="35"/>
        <v>80296.45266098241</v>
      </c>
      <c r="C168" s="16">
        <f t="shared" ref="C168:C182" si="39">C167</f>
        <v>1591.4</v>
      </c>
      <c r="D168" s="17">
        <f t="shared" si="36"/>
        <v>50.456486528203094</v>
      </c>
      <c r="E168" s="4">
        <f t="shared" si="37"/>
        <v>10.091297305640619</v>
      </c>
      <c r="F168" s="17">
        <f t="shared" si="38"/>
        <v>60.54778383384371</v>
      </c>
    </row>
    <row r="169" spans="1:6" ht="27" customHeight="1" x14ac:dyDescent="0.2">
      <c r="A169" s="5" t="s">
        <v>26</v>
      </c>
      <c r="B169" s="4">
        <f t="shared" si="35"/>
        <v>80441.564222202767</v>
      </c>
      <c r="C169" s="16">
        <f t="shared" si="39"/>
        <v>1591.4</v>
      </c>
      <c r="D169" s="17">
        <f t="shared" si="36"/>
        <v>50.547671372503935</v>
      </c>
      <c r="E169" s="4">
        <f t="shared" si="37"/>
        <v>10.109534274500788</v>
      </c>
      <c r="F169" s="17">
        <f t="shared" si="38"/>
        <v>60.657205647004723</v>
      </c>
    </row>
    <row r="170" spans="1:6" ht="27" customHeight="1" x14ac:dyDescent="0.2">
      <c r="A170" s="5" t="s">
        <v>27</v>
      </c>
      <c r="B170" s="4">
        <f t="shared" si="35"/>
        <v>79277.541516232173</v>
      </c>
      <c r="C170" s="16">
        <f t="shared" si="39"/>
        <v>1591.4</v>
      </c>
      <c r="D170" s="17">
        <f t="shared" si="36"/>
        <v>49.816225660570673</v>
      </c>
      <c r="E170" s="4">
        <f t="shared" si="37"/>
        <v>9.9632451321141353</v>
      </c>
      <c r="F170" s="17">
        <f t="shared" si="38"/>
        <v>59.779470792684805</v>
      </c>
    </row>
    <row r="171" spans="1:6" ht="27" customHeight="1" x14ac:dyDescent="0.2">
      <c r="A171" s="5" t="s">
        <v>28</v>
      </c>
      <c r="B171" s="4">
        <f t="shared" si="35"/>
        <v>77653.981096052506</v>
      </c>
      <c r="C171" s="16">
        <f t="shared" si="39"/>
        <v>1591.4</v>
      </c>
      <c r="D171" s="17">
        <f t="shared" si="36"/>
        <v>48.796016775199512</v>
      </c>
      <c r="E171" s="4">
        <f t="shared" si="37"/>
        <v>9.7592033550399027</v>
      </c>
      <c r="F171" s="17">
        <f t="shared" si="38"/>
        <v>58.555220130239412</v>
      </c>
    </row>
    <row r="172" spans="1:6" ht="27" customHeight="1" x14ac:dyDescent="0.2">
      <c r="A172" s="5" t="s">
        <v>29</v>
      </c>
      <c r="B172" s="4">
        <f t="shared" si="35"/>
        <v>77459.93418829015</v>
      </c>
      <c r="C172" s="16">
        <f t="shared" si="39"/>
        <v>1591.4</v>
      </c>
      <c r="D172" s="17">
        <f t="shared" si="36"/>
        <v>48.674082058747103</v>
      </c>
      <c r="E172" s="4">
        <f t="shared" si="37"/>
        <v>9.7348164117494207</v>
      </c>
      <c r="F172" s="17">
        <f t="shared" si="38"/>
        <v>58.408898470496524</v>
      </c>
    </row>
    <row r="173" spans="1:6" ht="27" customHeight="1" x14ac:dyDescent="0.2">
      <c r="A173" s="5" t="s">
        <v>30</v>
      </c>
      <c r="B173" s="4">
        <f t="shared" si="35"/>
        <v>76250.625596898768</v>
      </c>
      <c r="C173" s="16">
        <f t="shared" si="39"/>
        <v>1591.4</v>
      </c>
      <c r="D173" s="17">
        <f t="shared" si="36"/>
        <v>47.914179714024613</v>
      </c>
      <c r="E173" s="4">
        <f t="shared" si="37"/>
        <v>9.5828359428049232</v>
      </c>
      <c r="F173" s="17">
        <f t="shared" si="38"/>
        <v>57.497015656829532</v>
      </c>
    </row>
    <row r="174" spans="1:6" ht="27" customHeight="1" x14ac:dyDescent="0.2">
      <c r="A174" s="7" t="s">
        <v>31</v>
      </c>
      <c r="B174" s="4">
        <f t="shared" si="35"/>
        <v>74270.638151902065</v>
      </c>
      <c r="C174" s="16">
        <f t="shared" si="39"/>
        <v>1591.4</v>
      </c>
      <c r="D174" s="17">
        <f t="shared" si="36"/>
        <v>46.67000009545184</v>
      </c>
      <c r="E174" s="4">
        <f t="shared" si="37"/>
        <v>9.334000019090368</v>
      </c>
      <c r="F174" s="17">
        <f t="shared" si="38"/>
        <v>56.004000114542208</v>
      </c>
    </row>
    <row r="175" spans="1:6" ht="27" customHeight="1" x14ac:dyDescent="0.2">
      <c r="A175" s="7" t="s">
        <v>32</v>
      </c>
      <c r="B175" s="4">
        <f t="shared" si="35"/>
        <v>72175.533821382662</v>
      </c>
      <c r="C175" s="16">
        <f t="shared" si="39"/>
        <v>1591.4</v>
      </c>
      <c r="D175" s="17">
        <f t="shared" si="36"/>
        <v>45.353483612782867</v>
      </c>
      <c r="E175" s="4">
        <f t="shared" si="37"/>
        <v>9.0706967225565744</v>
      </c>
      <c r="F175" s="17">
        <f t="shared" si="38"/>
        <v>54.424180335339443</v>
      </c>
    </row>
    <row r="176" spans="1:6" ht="27" customHeight="1" x14ac:dyDescent="0.2">
      <c r="A176" s="7" t="s">
        <v>33</v>
      </c>
      <c r="B176" s="4">
        <f t="shared" si="35"/>
        <v>71300.08969664498</v>
      </c>
      <c r="C176" s="16">
        <f t="shared" si="39"/>
        <v>1591.4</v>
      </c>
      <c r="D176" s="17">
        <f t="shared" si="36"/>
        <v>44.803374196710429</v>
      </c>
      <c r="E176" s="4">
        <f t="shared" si="37"/>
        <v>8.9606748393420865</v>
      </c>
      <c r="F176" s="17">
        <f t="shared" si="38"/>
        <v>53.764049036052512</v>
      </c>
    </row>
    <row r="177" spans="1:6" ht="27" customHeight="1" x14ac:dyDescent="0.2">
      <c r="A177" s="7" t="s">
        <v>34</v>
      </c>
      <c r="B177" s="4">
        <f t="shared" si="35"/>
        <v>71300.08969664498</v>
      </c>
      <c r="C177" s="16">
        <f t="shared" si="39"/>
        <v>1591.4</v>
      </c>
      <c r="D177" s="17">
        <f t="shared" si="36"/>
        <v>44.803374196710429</v>
      </c>
      <c r="E177" s="4">
        <f t="shared" si="37"/>
        <v>8.9606748393420865</v>
      </c>
      <c r="F177" s="17">
        <f t="shared" si="38"/>
        <v>53.764049036052512</v>
      </c>
    </row>
    <row r="178" spans="1:6" ht="27" customHeight="1" x14ac:dyDescent="0.2">
      <c r="A178" s="5" t="s">
        <v>35</v>
      </c>
      <c r="B178" s="4">
        <f t="shared" si="35"/>
        <v>67319.375923532018</v>
      </c>
      <c r="C178" s="16">
        <f t="shared" si="39"/>
        <v>1591.4</v>
      </c>
      <c r="D178" s="17">
        <f t="shared" si="36"/>
        <v>42.301983111431454</v>
      </c>
      <c r="E178" s="4">
        <f t="shared" si="37"/>
        <v>8.4603966222862912</v>
      </c>
      <c r="F178" s="17">
        <f t="shared" si="38"/>
        <v>50.762379733717744</v>
      </c>
    </row>
    <row r="179" spans="1:6" ht="27" customHeight="1" x14ac:dyDescent="0.2">
      <c r="A179" s="5" t="s">
        <v>36</v>
      </c>
      <c r="B179" s="4">
        <f t="shared" si="35"/>
        <v>65479.584917658191</v>
      </c>
      <c r="C179" s="16">
        <f t="shared" si="39"/>
        <v>1591.4</v>
      </c>
      <c r="D179" s="17">
        <f t="shared" si="36"/>
        <v>41.1458997848801</v>
      </c>
      <c r="E179" s="4">
        <f t="shared" si="37"/>
        <v>8.2291799569760204</v>
      </c>
      <c r="F179" s="17">
        <f t="shared" si="38"/>
        <v>49.375079741856119</v>
      </c>
    </row>
    <row r="180" spans="1:6" ht="27" customHeight="1" x14ac:dyDescent="0.2">
      <c r="A180" s="5" t="s">
        <v>37</v>
      </c>
      <c r="B180" s="4">
        <f t="shared" si="35"/>
        <v>61700.233410410583</v>
      </c>
      <c r="C180" s="16">
        <f t="shared" si="39"/>
        <v>1591.4</v>
      </c>
      <c r="D180" s="17">
        <f t="shared" si="36"/>
        <v>38.771040222703647</v>
      </c>
      <c r="E180" s="4">
        <f t="shared" si="37"/>
        <v>7.7542080445407295</v>
      </c>
      <c r="F180" s="17">
        <f t="shared" si="38"/>
        <v>46.525248267244379</v>
      </c>
    </row>
    <row r="181" spans="1:6" ht="27" customHeight="1" x14ac:dyDescent="0.2">
      <c r="A181" s="5" t="s">
        <v>38</v>
      </c>
      <c r="B181" s="4">
        <f t="shared" si="35"/>
        <v>58425.333075952542</v>
      </c>
      <c r="C181" s="16">
        <f t="shared" si="39"/>
        <v>1591.4</v>
      </c>
      <c r="D181" s="17">
        <f t="shared" si="36"/>
        <v>36.713166442096608</v>
      </c>
      <c r="E181" s="4">
        <f t="shared" si="37"/>
        <v>7.3426332884193215</v>
      </c>
      <c r="F181" s="17">
        <f t="shared" si="38"/>
        <v>44.055799730515929</v>
      </c>
    </row>
    <row r="182" spans="1:6" ht="27" customHeight="1" x14ac:dyDescent="0.2">
      <c r="A182" s="5" t="s">
        <v>39</v>
      </c>
      <c r="B182" s="4">
        <f t="shared" si="35"/>
        <v>52481.443078667253</v>
      </c>
      <c r="C182" s="16">
        <f t="shared" si="39"/>
        <v>1591.4</v>
      </c>
      <c r="D182" s="17">
        <f t="shared" si="36"/>
        <v>32.978159531649645</v>
      </c>
      <c r="E182" s="4">
        <f t="shared" si="37"/>
        <v>6.5956319063299294</v>
      </c>
      <c r="F182" s="17">
        <f t="shared" si="38"/>
        <v>39.573791437979573</v>
      </c>
    </row>
  </sheetData>
  <sheetProtection selectLockedCells="1" selectUnlockedCells="1"/>
  <mergeCells count="33">
    <mergeCell ref="A24:H24"/>
    <mergeCell ref="A1:H1"/>
    <mergeCell ref="A2:A3"/>
    <mergeCell ref="B2:C2"/>
    <mergeCell ref="D2:G2"/>
    <mergeCell ref="H2:H4"/>
    <mergeCell ref="A89:H89"/>
    <mergeCell ref="A25:A26"/>
    <mergeCell ref="B25:C25"/>
    <mergeCell ref="D25:G25"/>
    <mergeCell ref="H25:H27"/>
    <mergeCell ref="A45:H45"/>
    <mergeCell ref="A46:A47"/>
    <mergeCell ref="B46:C46"/>
    <mergeCell ref="D46:G46"/>
    <mergeCell ref="H46:H48"/>
    <mergeCell ref="A68:H68"/>
    <mergeCell ref="A69:A70"/>
    <mergeCell ref="B69:C69"/>
    <mergeCell ref="D69:G69"/>
    <mergeCell ref="H69:H71"/>
    <mergeCell ref="H90:H92"/>
    <mergeCell ref="A112:H112"/>
    <mergeCell ref="A113:A114"/>
    <mergeCell ref="B113:C113"/>
    <mergeCell ref="D113:G113"/>
    <mergeCell ref="H113:H115"/>
    <mergeCell ref="A140:B140"/>
    <mergeCell ref="A143:F143"/>
    <mergeCell ref="A164:F164"/>
    <mergeCell ref="A90:A91"/>
    <mergeCell ref="B90:C90"/>
    <mergeCell ref="D90:G90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>&amp;L&amp;8Ulrich Jakob, KJF
Marcel Prohaska, ReKo München
&amp;RStand: 27.11.203
1</oddFooter>
  </headerFooter>
  <rowBreaks count="3" manualBreakCount="3">
    <brk id="44" max="16383" man="1"/>
    <brk id="88" max="16383" man="1"/>
    <brk id="1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3B501-4F9C-42FE-A963-6FF57816D4B5}">
  <sheetPr codeName="Tabelle6">
    <tabColor theme="0" tint="-0.249977111117893"/>
  </sheetPr>
  <dimension ref="A1:J247"/>
  <sheetViews>
    <sheetView view="pageBreakPreview" topLeftCell="A120" zoomScaleNormal="118" zoomScaleSheetLayoutView="100" zoomScalePageLayoutView="70" workbookViewId="0">
      <selection activeCell="J132" sqref="J132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6384" width="12.42578125" style="1"/>
  </cols>
  <sheetData>
    <row r="1" spans="1:8" ht="27" customHeight="1" x14ac:dyDescent="0.2">
      <c r="A1" s="87" t="s">
        <v>159</v>
      </c>
      <c r="B1" s="87"/>
      <c r="C1" s="87"/>
      <c r="D1" s="87"/>
      <c r="E1" s="87"/>
      <c r="F1" s="87"/>
      <c r="G1" s="87"/>
      <c r="H1" s="87"/>
    </row>
    <row r="2" spans="1:8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</row>
    <row r="3" spans="1:8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</row>
    <row r="4" spans="1:8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</row>
    <row r="5" spans="1:8" ht="27" customHeight="1" x14ac:dyDescent="0.2">
      <c r="A5" s="2">
        <v>15</v>
      </c>
      <c r="B5" s="39">
        <v>5017.0600000000004</v>
      </c>
      <c r="C5" s="39">
        <v>5358.22</v>
      </c>
      <c r="D5" s="39">
        <v>5738.77</v>
      </c>
      <c r="E5" s="39">
        <v>6258.28</v>
      </c>
      <c r="F5" s="39">
        <v>6792.68</v>
      </c>
      <c r="G5" s="39">
        <v>7144.28</v>
      </c>
      <c r="H5" s="40">
        <v>0.51780000000000004</v>
      </c>
    </row>
    <row r="6" spans="1:8" ht="27" customHeight="1" x14ac:dyDescent="0.2">
      <c r="A6" s="2">
        <v>14</v>
      </c>
      <c r="B6" s="39">
        <v>4542.9799999999996</v>
      </c>
      <c r="C6" s="39">
        <v>4851.8999999999996</v>
      </c>
      <c r="D6" s="39">
        <v>5255.33</v>
      </c>
      <c r="E6" s="39">
        <v>5703.01</v>
      </c>
      <c r="F6" s="39">
        <v>6202.05</v>
      </c>
      <c r="G6" s="39">
        <v>6560.31</v>
      </c>
      <c r="H6" s="40">
        <v>0.51780000000000004</v>
      </c>
    </row>
    <row r="7" spans="1:8" ht="27" customHeight="1" x14ac:dyDescent="0.2">
      <c r="A7" s="2">
        <v>13</v>
      </c>
      <c r="B7" s="39">
        <v>4187.45</v>
      </c>
      <c r="C7" s="39">
        <v>4526.0200000000004</v>
      </c>
      <c r="D7" s="39">
        <v>4911.4399999999996</v>
      </c>
      <c r="E7" s="39">
        <v>5329.9</v>
      </c>
      <c r="F7" s="39">
        <v>5822.29</v>
      </c>
      <c r="G7" s="39">
        <v>6089.52</v>
      </c>
      <c r="H7" s="40">
        <v>0.51780000000000004</v>
      </c>
    </row>
    <row r="8" spans="1:8" ht="27" customHeight="1" x14ac:dyDescent="0.2">
      <c r="A8" s="2">
        <v>12</v>
      </c>
      <c r="B8" s="39">
        <v>3752.91</v>
      </c>
      <c r="C8" s="39">
        <v>4142.5</v>
      </c>
      <c r="D8" s="39">
        <v>4597.78</v>
      </c>
      <c r="E8" s="39">
        <v>5102.97</v>
      </c>
      <c r="F8" s="39">
        <v>5695.74</v>
      </c>
      <c r="G8" s="39">
        <v>5977</v>
      </c>
      <c r="H8" s="40">
        <v>0.70279999999999998</v>
      </c>
    </row>
    <row r="9" spans="1:8" ht="27" customHeight="1" x14ac:dyDescent="0.2">
      <c r="A9" s="2">
        <v>11</v>
      </c>
      <c r="B9" s="39">
        <v>3622.16</v>
      </c>
      <c r="C9" s="39">
        <v>3980.48</v>
      </c>
      <c r="D9" s="39">
        <v>4317.18</v>
      </c>
      <c r="E9" s="39">
        <v>4682.47</v>
      </c>
      <c r="F9" s="39">
        <v>5182.41</v>
      </c>
      <c r="G9" s="39">
        <v>5463.69</v>
      </c>
      <c r="H9" s="40">
        <v>0.70279999999999998</v>
      </c>
    </row>
    <row r="10" spans="1:8" ht="27" customHeight="1" x14ac:dyDescent="0.2">
      <c r="A10" s="2">
        <v>10</v>
      </c>
      <c r="B10" s="39">
        <v>3492.26</v>
      </c>
      <c r="C10" s="39">
        <v>3773.01</v>
      </c>
      <c r="D10" s="39">
        <v>4092.18</v>
      </c>
      <c r="E10" s="39">
        <v>4438.33</v>
      </c>
      <c r="F10" s="39">
        <v>4823.79</v>
      </c>
      <c r="G10" s="39">
        <v>4950.3599999999997</v>
      </c>
      <c r="H10" s="40">
        <v>0.70279999999999998</v>
      </c>
    </row>
    <row r="11" spans="1:8" ht="27" customHeight="1" x14ac:dyDescent="0.2">
      <c r="A11" s="2" t="s">
        <v>15</v>
      </c>
      <c r="B11" s="39">
        <v>3390.37</v>
      </c>
      <c r="C11" s="39">
        <v>3640.83</v>
      </c>
      <c r="D11" s="39">
        <v>3913.2</v>
      </c>
      <c r="E11" s="39">
        <v>4206.6899999999996</v>
      </c>
      <c r="F11" s="39">
        <v>4522.1899999999996</v>
      </c>
      <c r="G11" s="39">
        <v>4748.3599999999997</v>
      </c>
      <c r="H11" s="40">
        <v>0.70279999999999998</v>
      </c>
    </row>
    <row r="12" spans="1:8" ht="27" customHeight="1" x14ac:dyDescent="0.2">
      <c r="A12" s="2" t="s">
        <v>16</v>
      </c>
      <c r="B12" s="39">
        <v>3180.94</v>
      </c>
      <c r="C12" s="39">
        <v>3415.7</v>
      </c>
      <c r="D12" s="39">
        <v>3563</v>
      </c>
      <c r="E12" s="39">
        <v>3998.95</v>
      </c>
      <c r="F12" s="39">
        <v>4257.2700000000004</v>
      </c>
      <c r="G12" s="39">
        <v>4556.5</v>
      </c>
      <c r="H12" s="40">
        <v>0.70279999999999998</v>
      </c>
    </row>
    <row r="13" spans="1:8" ht="27" customHeight="1" x14ac:dyDescent="0.2">
      <c r="A13" s="2" t="s">
        <v>17</v>
      </c>
      <c r="B13" s="39">
        <v>3069.16</v>
      </c>
      <c r="C13" s="39">
        <v>3271.39</v>
      </c>
      <c r="D13" s="39">
        <v>3468.21</v>
      </c>
      <c r="E13" s="39">
        <v>3906.04</v>
      </c>
      <c r="F13" s="39">
        <v>4005.11</v>
      </c>
      <c r="G13" s="39">
        <v>4258.04</v>
      </c>
      <c r="H13" s="40">
        <v>0.70279999999999998</v>
      </c>
    </row>
    <row r="14" spans="1:8" ht="27" customHeight="1" x14ac:dyDescent="0.2">
      <c r="A14" s="2">
        <v>8</v>
      </c>
      <c r="B14" s="39">
        <v>2910.37</v>
      </c>
      <c r="C14" s="39">
        <v>3104.82</v>
      </c>
      <c r="D14" s="39">
        <v>3239.51</v>
      </c>
      <c r="E14" s="39">
        <v>3373.97</v>
      </c>
      <c r="F14" s="39">
        <v>3518.19</v>
      </c>
      <c r="G14" s="39">
        <v>3587.54</v>
      </c>
      <c r="H14" s="40">
        <v>0.84509999999999996</v>
      </c>
    </row>
    <row r="15" spans="1:8" ht="27" customHeight="1" x14ac:dyDescent="0.2">
      <c r="A15" s="2">
        <v>7</v>
      </c>
      <c r="B15" s="39">
        <v>2733.87</v>
      </c>
      <c r="C15" s="39">
        <v>2957.9</v>
      </c>
      <c r="D15" s="39">
        <v>3091.36</v>
      </c>
      <c r="E15" s="39">
        <v>3226.04</v>
      </c>
      <c r="F15" s="39">
        <v>3353.07</v>
      </c>
      <c r="G15" s="39">
        <v>3421.28</v>
      </c>
      <c r="H15" s="40">
        <v>0.84509999999999996</v>
      </c>
    </row>
    <row r="16" spans="1:8" ht="27" customHeight="1" x14ac:dyDescent="0.2">
      <c r="A16" s="2">
        <v>6</v>
      </c>
      <c r="B16" s="39">
        <v>2683.45</v>
      </c>
      <c r="C16" s="39">
        <v>2867.82</v>
      </c>
      <c r="D16" s="39">
        <v>2997.1</v>
      </c>
      <c r="E16" s="39">
        <v>3125.04</v>
      </c>
      <c r="F16" s="39">
        <v>3250.7</v>
      </c>
      <c r="G16" s="39">
        <v>3314.71</v>
      </c>
      <c r="H16" s="40">
        <v>0.84509999999999996</v>
      </c>
    </row>
    <row r="17" spans="1:10" ht="27" customHeight="1" x14ac:dyDescent="0.2">
      <c r="A17" s="2">
        <v>5</v>
      </c>
      <c r="B17" s="39">
        <v>2576.29</v>
      </c>
      <c r="C17" s="39">
        <v>2755.14</v>
      </c>
      <c r="D17" s="39">
        <v>2875.93</v>
      </c>
      <c r="E17" s="39">
        <v>3003.85</v>
      </c>
      <c r="F17" s="39">
        <v>3122.72</v>
      </c>
      <c r="G17" s="39">
        <v>3184.15</v>
      </c>
      <c r="H17" s="40">
        <v>0.84509999999999996</v>
      </c>
    </row>
    <row r="18" spans="1:10" ht="27" customHeight="1" x14ac:dyDescent="0.2">
      <c r="A18" s="2">
        <v>4</v>
      </c>
      <c r="B18" s="39">
        <v>2456.5100000000002</v>
      </c>
      <c r="C18" s="39">
        <v>2637.49</v>
      </c>
      <c r="D18" s="39">
        <v>2789.34</v>
      </c>
      <c r="E18" s="39">
        <v>2883.87</v>
      </c>
      <c r="F18" s="39">
        <v>2978.39</v>
      </c>
      <c r="G18" s="39">
        <v>3033.74</v>
      </c>
      <c r="H18" s="40">
        <v>0.84509999999999996</v>
      </c>
    </row>
    <row r="19" spans="1:10" ht="27" customHeight="1" x14ac:dyDescent="0.2">
      <c r="A19" s="2">
        <v>3</v>
      </c>
      <c r="B19" s="39">
        <v>2418.66</v>
      </c>
      <c r="C19" s="39">
        <v>2613.29</v>
      </c>
      <c r="D19" s="39">
        <v>2660.65</v>
      </c>
      <c r="E19" s="39">
        <v>2768.92</v>
      </c>
      <c r="F19" s="39">
        <v>2850.16</v>
      </c>
      <c r="G19" s="39">
        <v>2924.58</v>
      </c>
      <c r="H19" s="40">
        <v>0.84509999999999996</v>
      </c>
    </row>
    <row r="20" spans="1:10" ht="27" customHeight="1" x14ac:dyDescent="0.2">
      <c r="A20" s="2" t="s">
        <v>18</v>
      </c>
      <c r="B20" s="39">
        <v>2261.6</v>
      </c>
      <c r="C20" s="39">
        <v>2487.98</v>
      </c>
      <c r="D20" s="39">
        <v>2569.31</v>
      </c>
      <c r="E20" s="39">
        <v>2677.75</v>
      </c>
      <c r="F20" s="39">
        <v>2752.26</v>
      </c>
      <c r="G20" s="39">
        <v>2861.58</v>
      </c>
      <c r="H20" s="40">
        <v>0.84509999999999996</v>
      </c>
    </row>
    <row r="21" spans="1:10" ht="27" customHeight="1" x14ac:dyDescent="0.2">
      <c r="A21" s="2">
        <v>2</v>
      </c>
      <c r="B21" s="39">
        <v>2242.16</v>
      </c>
      <c r="C21" s="39">
        <v>2439.13</v>
      </c>
      <c r="D21" s="39">
        <v>2486.89</v>
      </c>
      <c r="E21" s="39">
        <v>2555.0500000000002</v>
      </c>
      <c r="F21" s="39">
        <v>2704.86</v>
      </c>
      <c r="G21" s="39">
        <v>2861.58</v>
      </c>
      <c r="H21" s="40">
        <v>0.84509999999999996</v>
      </c>
    </row>
    <row r="22" spans="1:10" ht="27" customHeight="1" x14ac:dyDescent="0.2">
      <c r="A22" s="2">
        <v>1</v>
      </c>
      <c r="B22" s="53"/>
      <c r="C22" s="39">
        <v>2015.52</v>
      </c>
      <c r="D22" s="39">
        <v>2048.86</v>
      </c>
      <c r="E22" s="39">
        <v>2090.5500000000002</v>
      </c>
      <c r="F22" s="39">
        <v>2129.42</v>
      </c>
      <c r="G22" s="39">
        <v>2229.4699999999998</v>
      </c>
      <c r="H22" s="40">
        <v>0.84509999999999996</v>
      </c>
      <c r="I22" s="48">
        <f>SUM(B5:G22)</f>
        <v>400455.04999999987</v>
      </c>
      <c r="J22" s="68"/>
    </row>
    <row r="23" spans="1:10" ht="27" customHeight="1" x14ac:dyDescent="0.2"/>
    <row r="24" spans="1:10" ht="27" customHeight="1" x14ac:dyDescent="0.2">
      <c r="A24" s="90" t="s">
        <v>168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7" t="s">
        <v>19</v>
      </c>
      <c r="E26" s="67" t="s">
        <v>20</v>
      </c>
      <c r="F26" s="67" t="s">
        <v>21</v>
      </c>
      <c r="G26" s="67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v>4025.78</v>
      </c>
      <c r="C28" s="43">
        <v>4133.45</v>
      </c>
      <c r="D28" s="43">
        <v>4666.83</v>
      </c>
      <c r="E28" s="43">
        <v>5066.83</v>
      </c>
      <c r="F28" s="43">
        <v>5666.85</v>
      </c>
      <c r="G28" s="43">
        <v>6033.52</v>
      </c>
      <c r="H28" s="41">
        <v>0.70279999999999998</v>
      </c>
    </row>
    <row r="29" spans="1:10" ht="27" customHeight="1" x14ac:dyDescent="0.2">
      <c r="A29" s="5" t="s">
        <v>24</v>
      </c>
      <c r="B29" s="43">
        <v>3696.23</v>
      </c>
      <c r="C29" s="43">
        <v>3966.79</v>
      </c>
      <c r="D29" s="43">
        <v>4400.13</v>
      </c>
      <c r="E29" s="43">
        <v>4666.83</v>
      </c>
      <c r="F29" s="43">
        <v>5200.16</v>
      </c>
      <c r="G29" s="43">
        <v>5513.51</v>
      </c>
      <c r="H29" s="41">
        <v>0.70279999999999998</v>
      </c>
    </row>
    <row r="30" spans="1:10" ht="27" customHeight="1" x14ac:dyDescent="0.2">
      <c r="A30" s="5" t="s">
        <v>25</v>
      </c>
      <c r="B30" s="43">
        <v>3616.47</v>
      </c>
      <c r="C30" s="43">
        <v>3880.13</v>
      </c>
      <c r="D30" s="43">
        <v>4173.46</v>
      </c>
      <c r="E30" s="43">
        <v>4533.47</v>
      </c>
      <c r="F30" s="43">
        <v>4933.4799999999996</v>
      </c>
      <c r="G30" s="43">
        <v>5173.5</v>
      </c>
      <c r="H30" s="41">
        <v>0.70279999999999998</v>
      </c>
    </row>
    <row r="31" spans="1:10" ht="27" customHeight="1" x14ac:dyDescent="0.2">
      <c r="A31" s="5" t="s">
        <v>26</v>
      </c>
      <c r="B31" s="66">
        <v>3661.65</v>
      </c>
      <c r="C31" s="66">
        <v>3913.42</v>
      </c>
      <c r="D31" s="66">
        <v>4180.1399999999994</v>
      </c>
      <c r="E31" s="66">
        <v>4486.8100000000004</v>
      </c>
      <c r="F31" s="66">
        <v>4980.16</v>
      </c>
      <c r="G31" s="66">
        <v>5193.4799999999996</v>
      </c>
      <c r="H31" s="41">
        <v>0.70279999999999998</v>
      </c>
    </row>
    <row r="32" spans="1:10" ht="27" customHeight="1" x14ac:dyDescent="0.2">
      <c r="A32" s="5" t="s">
        <v>27</v>
      </c>
      <c r="B32" s="66">
        <v>3626.47</v>
      </c>
      <c r="C32" s="66">
        <v>3875.15</v>
      </c>
      <c r="D32" s="66">
        <v>4171.5200000000004</v>
      </c>
      <c r="E32" s="66">
        <v>4472.99</v>
      </c>
      <c r="F32" s="66">
        <v>4806.3599999999997</v>
      </c>
      <c r="G32" s="66">
        <v>5039.6899999999996</v>
      </c>
      <c r="H32" s="41">
        <v>0.70279999999999998</v>
      </c>
    </row>
    <row r="33" spans="1:10" ht="27" customHeight="1" x14ac:dyDescent="0.2">
      <c r="A33" s="5" t="s">
        <v>28</v>
      </c>
      <c r="B33" s="66">
        <v>3541.11</v>
      </c>
      <c r="C33" s="66">
        <v>3783.41</v>
      </c>
      <c r="D33" s="66">
        <v>4113.46</v>
      </c>
      <c r="E33" s="66">
        <v>4380.1099999999997</v>
      </c>
      <c r="F33" s="66">
        <v>4713.47</v>
      </c>
      <c r="G33" s="66">
        <v>4880.1400000000003</v>
      </c>
      <c r="H33" s="41">
        <v>0.70279999999999998</v>
      </c>
    </row>
    <row r="34" spans="1:10" ht="27" customHeight="1" x14ac:dyDescent="0.2">
      <c r="A34" s="5" t="s">
        <v>29</v>
      </c>
      <c r="B34" s="66">
        <v>3531.74</v>
      </c>
      <c r="C34" s="66">
        <v>3773.37</v>
      </c>
      <c r="D34" s="66">
        <v>4089.61</v>
      </c>
      <c r="E34" s="66">
        <v>4369.6099999999997</v>
      </c>
      <c r="F34" s="66">
        <v>4716.3</v>
      </c>
      <c r="G34" s="66">
        <v>4862.97</v>
      </c>
      <c r="H34" s="41">
        <v>0.70279999999999998</v>
      </c>
    </row>
    <row r="35" spans="1:10" ht="27" customHeight="1" x14ac:dyDescent="0.2">
      <c r="A35" s="5" t="s">
        <v>30</v>
      </c>
      <c r="B35" s="66">
        <v>3484.79</v>
      </c>
      <c r="C35" s="66">
        <v>3722.98</v>
      </c>
      <c r="D35" s="66">
        <v>3890.32</v>
      </c>
      <c r="E35" s="66">
        <v>4317.01</v>
      </c>
      <c r="F35" s="66">
        <v>4650.3500000000004</v>
      </c>
      <c r="G35" s="66">
        <v>4850.3599999999997</v>
      </c>
      <c r="H35" s="41">
        <v>0.70279999999999998</v>
      </c>
    </row>
    <row r="36" spans="1:10" ht="27" customHeight="1" x14ac:dyDescent="0.2">
      <c r="A36" s="7" t="s">
        <v>31</v>
      </c>
      <c r="B36" s="66">
        <v>3372.17</v>
      </c>
      <c r="C36" s="66">
        <v>3605.77</v>
      </c>
      <c r="D36" s="66">
        <v>3771.71</v>
      </c>
      <c r="E36" s="66">
        <v>4196.8</v>
      </c>
      <c r="F36" s="66">
        <v>4530.13</v>
      </c>
      <c r="G36" s="66">
        <v>4730.1400000000003</v>
      </c>
      <c r="H36" s="41">
        <v>0.70279999999999998</v>
      </c>
    </row>
    <row r="37" spans="1:10" ht="27" customHeight="1" x14ac:dyDescent="0.2">
      <c r="A37" s="42" t="s">
        <v>32</v>
      </c>
      <c r="B37" s="66">
        <v>3151.3</v>
      </c>
      <c r="C37" s="66">
        <v>3458.24</v>
      </c>
      <c r="D37" s="66">
        <v>3611.71</v>
      </c>
      <c r="E37" s="66">
        <v>4070.29</v>
      </c>
      <c r="F37" s="66">
        <v>4444.28</v>
      </c>
      <c r="G37" s="66">
        <v>4751.4799999999996</v>
      </c>
      <c r="H37" s="41">
        <v>0.70279999999999998</v>
      </c>
    </row>
    <row r="38" spans="1:10" ht="27" customHeight="1" x14ac:dyDescent="0.2">
      <c r="A38" s="7" t="s">
        <v>33</v>
      </c>
      <c r="B38" s="66">
        <v>3125.63</v>
      </c>
      <c r="C38" s="66">
        <v>3341.18</v>
      </c>
      <c r="D38" s="66">
        <v>3593.08</v>
      </c>
      <c r="E38" s="66">
        <v>3961.49</v>
      </c>
      <c r="F38" s="66">
        <v>4309.82</v>
      </c>
      <c r="G38" s="66">
        <v>4576.8599999999997</v>
      </c>
      <c r="H38" s="41">
        <v>0.84509999999999996</v>
      </c>
    </row>
    <row r="39" spans="1:10" ht="27" customHeight="1" x14ac:dyDescent="0.2">
      <c r="A39" s="7" t="s">
        <v>34</v>
      </c>
      <c r="B39" s="66">
        <v>3125.63</v>
      </c>
      <c r="C39" s="66">
        <v>3341.18</v>
      </c>
      <c r="D39" s="66">
        <v>3593.08</v>
      </c>
      <c r="E39" s="66">
        <v>3961.49</v>
      </c>
      <c r="F39" s="66">
        <v>4309.82</v>
      </c>
      <c r="G39" s="66">
        <v>4576.8599999999997</v>
      </c>
      <c r="H39" s="41">
        <v>0.84509999999999996</v>
      </c>
    </row>
    <row r="40" spans="1:10" ht="27" customHeight="1" x14ac:dyDescent="0.2">
      <c r="A40" s="5" t="s">
        <v>35</v>
      </c>
      <c r="B40" s="66">
        <v>3061.61</v>
      </c>
      <c r="C40" s="66">
        <v>3272.47</v>
      </c>
      <c r="D40" s="66">
        <v>3490.03</v>
      </c>
      <c r="E40" s="66">
        <v>3696.15</v>
      </c>
      <c r="F40" s="66">
        <v>3897.64</v>
      </c>
      <c r="G40" s="66">
        <v>4109.5200000000004</v>
      </c>
      <c r="H40" s="41">
        <v>0.84509999999999996</v>
      </c>
    </row>
    <row r="41" spans="1:10" ht="27" customHeight="1" x14ac:dyDescent="0.2">
      <c r="A41" s="5" t="s">
        <v>36</v>
      </c>
      <c r="B41" s="66">
        <v>2985.54</v>
      </c>
      <c r="C41" s="66">
        <v>3190.84</v>
      </c>
      <c r="D41" s="66">
        <v>3395.12</v>
      </c>
      <c r="E41" s="66">
        <v>3599.36</v>
      </c>
      <c r="F41" s="66">
        <v>3752.58</v>
      </c>
      <c r="G41" s="66">
        <v>3983.46</v>
      </c>
      <c r="H41" s="41">
        <v>0.84509999999999996</v>
      </c>
    </row>
    <row r="42" spans="1:10" ht="27" customHeight="1" x14ac:dyDescent="0.2">
      <c r="A42" s="5" t="s">
        <v>37</v>
      </c>
      <c r="B42" s="66">
        <v>2860.63</v>
      </c>
      <c r="C42" s="66">
        <v>3056.79</v>
      </c>
      <c r="D42" s="66">
        <v>3235.53</v>
      </c>
      <c r="E42" s="66">
        <v>3356.82</v>
      </c>
      <c r="F42" s="66">
        <v>3471.72</v>
      </c>
      <c r="G42" s="66">
        <v>3650.72</v>
      </c>
      <c r="H42" s="41">
        <v>0.84509999999999996</v>
      </c>
    </row>
    <row r="43" spans="1:10" ht="27" customHeight="1" x14ac:dyDescent="0.2">
      <c r="A43" s="5" t="s">
        <v>38</v>
      </c>
      <c r="B43" s="66">
        <v>2702.41</v>
      </c>
      <c r="C43" s="66">
        <v>2886.99</v>
      </c>
      <c r="D43" s="66">
        <v>3058.7</v>
      </c>
      <c r="E43" s="66">
        <v>3216.37</v>
      </c>
      <c r="F43" s="66">
        <v>3288.51</v>
      </c>
      <c r="G43" s="66">
        <v>3374.68</v>
      </c>
      <c r="H43" s="41">
        <v>0.84509999999999996</v>
      </c>
    </row>
    <row r="44" spans="1:10" ht="27" customHeight="1" x14ac:dyDescent="0.2">
      <c r="A44" s="5" t="s">
        <v>39</v>
      </c>
      <c r="B44" s="66">
        <v>2507.38</v>
      </c>
      <c r="C44" s="66">
        <v>2620.44</v>
      </c>
      <c r="D44" s="66">
        <v>2704.07</v>
      </c>
      <c r="E44" s="66">
        <v>2794.88</v>
      </c>
      <c r="F44" s="66">
        <v>2897</v>
      </c>
      <c r="G44" s="66">
        <v>2999.15</v>
      </c>
      <c r="H44" s="41">
        <v>0.84509999999999996</v>
      </c>
      <c r="I44" s="34">
        <f>SUM(B28:G44)</f>
        <v>402053.61999999994</v>
      </c>
      <c r="J44" s="68"/>
    </row>
    <row r="45" spans="1:10" ht="27" customHeight="1" x14ac:dyDescent="0.2">
      <c r="A45" s="87" t="s">
        <v>160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10" ht="27" customHeight="1" x14ac:dyDescent="0.2">
      <c r="A49" s="2">
        <v>15</v>
      </c>
      <c r="B49" s="8">
        <f t="shared" ref="B49:G49" si="0">(B5*12)+(B5*12*0.02)+(B5*$H5)</f>
        <v>64006.648068000002</v>
      </c>
      <c r="C49" s="8">
        <f t="shared" si="0"/>
        <v>68359.099115999998</v>
      </c>
      <c r="D49" s="8">
        <f t="shared" si="0"/>
        <v>73214.079905999999</v>
      </c>
      <c r="E49" s="8">
        <f t="shared" si="0"/>
        <v>79841.884583999999</v>
      </c>
      <c r="F49" s="8">
        <f t="shared" si="0"/>
        <v>86659.652904000002</v>
      </c>
      <c r="G49" s="8">
        <f t="shared" si="0"/>
        <v>91145.295383999997</v>
      </c>
      <c r="H49" s="36">
        <v>0.51780000000000004</v>
      </c>
    </row>
    <row r="50" spans="1:10" ht="27" customHeight="1" x14ac:dyDescent="0.2">
      <c r="A50" s="2">
        <v>14</v>
      </c>
      <c r="B50" s="4">
        <f t="shared" ref="B50:G65" si="1">(B6*12)+(B6*12*0.02)+(B6*$H6)</f>
        <v>57958.430243999988</v>
      </c>
      <c r="C50" s="8">
        <f t="shared" si="1"/>
        <v>61899.569819999997</v>
      </c>
      <c r="D50" s="8">
        <f t="shared" si="1"/>
        <v>67046.449074000004</v>
      </c>
      <c r="E50" s="8">
        <f t="shared" si="1"/>
        <v>72757.860977999997</v>
      </c>
      <c r="F50" s="8">
        <f t="shared" si="1"/>
        <v>79124.513489999998</v>
      </c>
      <c r="G50" s="8">
        <f t="shared" si="1"/>
        <v>83695.122918000008</v>
      </c>
      <c r="H50" s="36">
        <v>0.51780000000000004</v>
      </c>
      <c r="I50" s="48"/>
    </row>
    <row r="51" spans="1:10" ht="27" customHeight="1" x14ac:dyDescent="0.2">
      <c r="A51" s="2">
        <v>13</v>
      </c>
      <c r="B51" s="4">
        <f t="shared" si="1"/>
        <v>53422.649609999993</v>
      </c>
      <c r="C51" s="4">
        <f t="shared" si="1"/>
        <v>57742.057956000004</v>
      </c>
      <c r="D51" s="8">
        <f t="shared" si="1"/>
        <v>62659.169232</v>
      </c>
      <c r="E51" s="8">
        <f t="shared" si="1"/>
        <v>67997.798219999997</v>
      </c>
      <c r="F51" s="8">
        <f t="shared" si="1"/>
        <v>74279.611361999996</v>
      </c>
      <c r="G51" s="8">
        <f t="shared" si="1"/>
        <v>77688.878256000011</v>
      </c>
      <c r="H51" s="36">
        <v>0.51780000000000004</v>
      </c>
      <c r="I51" s="48"/>
      <c r="J51" s="34"/>
    </row>
    <row r="52" spans="1:10" ht="27" customHeight="1" x14ac:dyDescent="0.2">
      <c r="A52" s="49">
        <v>12</v>
      </c>
      <c r="B52" s="4">
        <f t="shared" si="1"/>
        <v>48573.163547999997</v>
      </c>
      <c r="C52" s="4">
        <f t="shared" si="1"/>
        <v>53615.548999999999</v>
      </c>
      <c r="D52" s="4">
        <f t="shared" si="1"/>
        <v>59508.146983999999</v>
      </c>
      <c r="E52" s="8">
        <f t="shared" si="1"/>
        <v>66046.720115999997</v>
      </c>
      <c r="F52" s="8">
        <f t="shared" si="1"/>
        <v>73718.823671999999</v>
      </c>
      <c r="G52" s="8">
        <f t="shared" si="1"/>
        <v>77359.11559999999</v>
      </c>
      <c r="H52" s="36">
        <v>0.70279999999999998</v>
      </c>
    </row>
    <row r="53" spans="1:10" ht="27" customHeight="1" x14ac:dyDescent="0.2">
      <c r="A53" s="2">
        <v>11</v>
      </c>
      <c r="B53" s="4">
        <f t="shared" si="1"/>
        <v>46880.892447999991</v>
      </c>
      <c r="C53" s="4">
        <f t="shared" si="1"/>
        <v>51518.556543999999</v>
      </c>
      <c r="D53" s="4">
        <f t="shared" si="1"/>
        <v>55876.397304000006</v>
      </c>
      <c r="E53" s="8">
        <f t="shared" si="1"/>
        <v>60604.272715999999</v>
      </c>
      <c r="F53" s="8">
        <f t="shared" si="1"/>
        <v>67074.896148</v>
      </c>
      <c r="G53" s="8">
        <f t="shared" si="1"/>
        <v>70715.446932000006</v>
      </c>
      <c r="H53" s="36">
        <v>0.70279999999999998</v>
      </c>
    </row>
    <row r="54" spans="1:10" ht="27" customHeight="1" x14ac:dyDescent="0.2">
      <c r="A54" s="2">
        <v>10</v>
      </c>
      <c r="B54" s="4">
        <f t="shared" si="1"/>
        <v>45199.622728000002</v>
      </c>
      <c r="C54" s="4">
        <f t="shared" si="1"/>
        <v>48833.313828000006</v>
      </c>
      <c r="D54" s="4">
        <f t="shared" si="1"/>
        <v>52964.267304000001</v>
      </c>
      <c r="E54" s="4">
        <f t="shared" si="1"/>
        <v>57444.417524000004</v>
      </c>
      <c r="F54" s="8">
        <f t="shared" si="1"/>
        <v>62433.349212000001</v>
      </c>
      <c r="G54" s="8">
        <f t="shared" si="1"/>
        <v>64071.519407999993</v>
      </c>
      <c r="H54" s="36">
        <v>0.70279999999999998</v>
      </c>
    </row>
    <row r="55" spans="1:10" ht="27" customHeight="1" x14ac:dyDescent="0.2">
      <c r="A55" s="2" t="s">
        <v>15</v>
      </c>
      <c r="B55" s="4">
        <f t="shared" si="1"/>
        <v>43880.880836000004</v>
      </c>
      <c r="C55" s="4">
        <f t="shared" si="1"/>
        <v>47122.534524000002</v>
      </c>
      <c r="D55" s="4">
        <f t="shared" si="1"/>
        <v>50647.764959999993</v>
      </c>
      <c r="E55" s="4">
        <f t="shared" si="1"/>
        <v>54446.347332000005</v>
      </c>
      <c r="F55" s="4">
        <f t="shared" si="1"/>
        <v>58529.800731999996</v>
      </c>
      <c r="G55" s="8">
        <f t="shared" si="1"/>
        <v>61457.073807999986</v>
      </c>
      <c r="H55" s="36">
        <v>0.70279999999999998</v>
      </c>
    </row>
    <row r="56" spans="1:10" ht="27" customHeight="1" x14ac:dyDescent="0.2">
      <c r="A56" s="2" t="s">
        <v>16</v>
      </c>
      <c r="B56" s="4">
        <f t="shared" si="1"/>
        <v>41170.270232000003</v>
      </c>
      <c r="C56" s="4">
        <f t="shared" si="1"/>
        <v>44208.721959999988</v>
      </c>
      <c r="D56" s="4">
        <f t="shared" si="1"/>
        <v>46115.196400000001</v>
      </c>
      <c r="E56" s="4">
        <f t="shared" si="1"/>
        <v>51757.610059999992</v>
      </c>
      <c r="F56" s="4">
        <f t="shared" si="1"/>
        <v>55100.994156000008</v>
      </c>
      <c r="G56" s="4">
        <f t="shared" si="1"/>
        <v>58973.868199999997</v>
      </c>
      <c r="H56" s="36">
        <v>0.70279999999999998</v>
      </c>
      <c r="J56" s="34"/>
    </row>
    <row r="57" spans="1:10" ht="27" customHeight="1" x14ac:dyDescent="0.2">
      <c r="A57" s="49" t="s">
        <v>158</v>
      </c>
      <c r="B57" s="4">
        <f t="shared" si="1"/>
        <v>39723.524047999999</v>
      </c>
      <c r="C57" s="4">
        <f t="shared" si="1"/>
        <v>42340.946492000003</v>
      </c>
      <c r="D57" s="4">
        <f t="shared" si="1"/>
        <v>44888.348388000006</v>
      </c>
      <c r="E57" s="4">
        <f t="shared" si="1"/>
        <v>50555.094511999996</v>
      </c>
      <c r="F57" s="4">
        <f t="shared" si="1"/>
        <v>51837.337707999999</v>
      </c>
      <c r="G57" s="4">
        <f t="shared" si="1"/>
        <v>55110.960112000001</v>
      </c>
      <c r="H57" s="36">
        <v>0.70279999999999998</v>
      </c>
      <c r="I57" s="48"/>
    </row>
    <row r="58" spans="1:10" ht="27" customHeight="1" x14ac:dyDescent="0.2">
      <c r="A58" s="2">
        <v>8</v>
      </c>
      <c r="B58" s="4">
        <f t="shared" si="1"/>
        <v>38082.482487000001</v>
      </c>
      <c r="C58" s="4">
        <f t="shared" si="1"/>
        <v>40626.880182000001</v>
      </c>
      <c r="D58" s="4">
        <f t="shared" si="1"/>
        <v>42389.312301000005</v>
      </c>
      <c r="E58" s="4">
        <f t="shared" si="1"/>
        <v>44148.734847</v>
      </c>
      <c r="F58" s="4">
        <f t="shared" si="1"/>
        <v>46035.867968999999</v>
      </c>
      <c r="G58" s="4">
        <f t="shared" si="1"/>
        <v>46943.319653999992</v>
      </c>
      <c r="H58" s="40">
        <v>0.84509999999999996</v>
      </c>
    </row>
    <row r="59" spans="1:10" ht="27" customHeight="1" x14ac:dyDescent="0.2">
      <c r="A59" s="2">
        <v>7</v>
      </c>
      <c r="B59" s="4">
        <f t="shared" si="1"/>
        <v>35772.962337000004</v>
      </c>
      <c r="C59" s="4">
        <f t="shared" si="1"/>
        <v>38704.417290000005</v>
      </c>
      <c r="D59" s="4">
        <f t="shared" si="1"/>
        <v>40450.754735999995</v>
      </c>
      <c r="E59" s="4">
        <f t="shared" si="1"/>
        <v>42213.056003999998</v>
      </c>
      <c r="F59" s="4">
        <f t="shared" si="1"/>
        <v>43875.256257000001</v>
      </c>
      <c r="G59" s="4">
        <f t="shared" si="1"/>
        <v>44767.790928000002</v>
      </c>
      <c r="H59" s="40">
        <v>0.84509999999999996</v>
      </c>
    </row>
    <row r="60" spans="1:10" ht="27" customHeight="1" x14ac:dyDescent="0.2">
      <c r="A60" s="2">
        <v>6</v>
      </c>
      <c r="B60" s="4">
        <f t="shared" si="1"/>
        <v>35113.211595000001</v>
      </c>
      <c r="C60" s="4">
        <f t="shared" si="1"/>
        <v>37525.711482000006</v>
      </c>
      <c r="D60" s="4">
        <f t="shared" si="1"/>
        <v>39217.353209999994</v>
      </c>
      <c r="E60" s="4">
        <f t="shared" si="1"/>
        <v>40891.460903999992</v>
      </c>
      <c r="F60" s="4">
        <f t="shared" si="1"/>
        <v>42535.734569999993</v>
      </c>
      <c r="G60" s="4">
        <f t="shared" si="1"/>
        <v>43373.31182100001</v>
      </c>
      <c r="H60" s="40">
        <v>0.84509999999999996</v>
      </c>
    </row>
    <row r="61" spans="1:10" ht="27" customHeight="1" x14ac:dyDescent="0.2">
      <c r="A61" s="2">
        <v>5</v>
      </c>
      <c r="B61" s="4">
        <f t="shared" si="1"/>
        <v>33711.012279000002</v>
      </c>
      <c r="C61" s="4">
        <f t="shared" si="1"/>
        <v>36051.282414000001</v>
      </c>
      <c r="D61" s="4">
        <f t="shared" si="1"/>
        <v>37631.831642999998</v>
      </c>
      <c r="E61" s="4">
        <f t="shared" si="1"/>
        <v>39305.677634999993</v>
      </c>
      <c r="F61" s="4">
        <f t="shared" si="1"/>
        <v>40861.103471999995</v>
      </c>
      <c r="G61" s="4">
        <f t="shared" si="1"/>
        <v>41664.921165000007</v>
      </c>
      <c r="H61" s="40">
        <v>0.84509999999999996</v>
      </c>
    </row>
    <row r="62" spans="1:10" ht="27" customHeight="1" x14ac:dyDescent="0.2">
      <c r="A62" s="2">
        <v>4</v>
      </c>
      <c r="B62" s="4">
        <f t="shared" si="1"/>
        <v>32143.679001</v>
      </c>
      <c r="C62" s="4">
        <f t="shared" si="1"/>
        <v>34511.820398999997</v>
      </c>
      <c r="D62" s="4">
        <f t="shared" si="1"/>
        <v>36498.792834</v>
      </c>
      <c r="E62" s="4">
        <f t="shared" si="1"/>
        <v>37735.727337000004</v>
      </c>
      <c r="F62" s="4">
        <f t="shared" si="1"/>
        <v>38972.530988999999</v>
      </c>
      <c r="G62" s="4">
        <f t="shared" si="1"/>
        <v>39696.791273999996</v>
      </c>
      <c r="H62" s="40">
        <v>0.84509999999999996</v>
      </c>
    </row>
    <row r="63" spans="1:10" ht="27" customHeight="1" x14ac:dyDescent="0.2">
      <c r="A63" s="2">
        <v>3</v>
      </c>
      <c r="B63" s="4">
        <f t="shared" si="1"/>
        <v>31648.407965999999</v>
      </c>
      <c r="C63" s="4">
        <f t="shared" si="1"/>
        <v>34195.160979</v>
      </c>
      <c r="D63" s="4">
        <f t="shared" si="1"/>
        <v>34814.871315000004</v>
      </c>
      <c r="E63" s="4">
        <f t="shared" si="1"/>
        <v>36231.595092000003</v>
      </c>
      <c r="F63" s="4">
        <f t="shared" si="1"/>
        <v>37294.628615999995</v>
      </c>
      <c r="G63" s="4">
        <f t="shared" si="1"/>
        <v>38268.421757999997</v>
      </c>
      <c r="H63" s="40">
        <v>0.84509999999999996</v>
      </c>
    </row>
    <row r="64" spans="1:10" ht="27" customHeight="1" x14ac:dyDescent="0.2">
      <c r="A64" s="2" t="s">
        <v>18</v>
      </c>
      <c r="B64" s="4">
        <f t="shared" si="1"/>
        <v>29593.262159999998</v>
      </c>
      <c r="C64" s="4">
        <f t="shared" si="1"/>
        <v>32555.467098000001</v>
      </c>
      <c r="D64" s="4">
        <f t="shared" si="1"/>
        <v>33619.678281</v>
      </c>
      <c r="E64" s="4">
        <f t="shared" si="1"/>
        <v>35038.626525</v>
      </c>
      <c r="F64" s="4">
        <f t="shared" si="1"/>
        <v>36013.597326000003</v>
      </c>
      <c r="G64" s="4">
        <f t="shared" si="1"/>
        <v>37444.060457999993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29338.887815999999</v>
      </c>
      <c r="C65" s="4">
        <f t="shared" si="1"/>
        <v>31916.259963000004</v>
      </c>
      <c r="D65" s="4">
        <f t="shared" si="1"/>
        <v>32541.204339</v>
      </c>
      <c r="E65" s="4">
        <f t="shared" si="1"/>
        <v>33433.084755000003</v>
      </c>
      <c r="F65" s="4">
        <f t="shared" si="1"/>
        <v>35393.363585999999</v>
      </c>
      <c r="G65" s="4">
        <f t="shared" si="1"/>
        <v>37444.060457999993</v>
      </c>
      <c r="H65" s="40">
        <v>0.84509999999999996</v>
      </c>
      <c r="I65" s="48"/>
    </row>
    <row r="66" spans="1:10" ht="27" customHeight="1" x14ac:dyDescent="0.2">
      <c r="A66" s="2">
        <v>1</v>
      </c>
      <c r="B66" s="4">
        <f t="shared" ref="B66:G66" si="2">(B22*12)+(B22*12*0.02)+(B22*$H22)</f>
        <v>0</v>
      </c>
      <c r="C66" s="4">
        <f t="shared" si="2"/>
        <v>26373.280751999999</v>
      </c>
      <c r="D66" s="4">
        <f t="shared" si="2"/>
        <v>26809.537985999999</v>
      </c>
      <c r="E66" s="4">
        <f t="shared" si="2"/>
        <v>27355.055805000004</v>
      </c>
      <c r="F66" s="4">
        <f t="shared" si="2"/>
        <v>27863.673642000002</v>
      </c>
      <c r="G66" s="4">
        <f t="shared" si="2"/>
        <v>29172.837897000001</v>
      </c>
      <c r="H66" s="40">
        <v>0.84509999999999996</v>
      </c>
      <c r="I66" s="48">
        <f>SUM(B49:G66)</f>
        <v>5185616.3301869985</v>
      </c>
      <c r="J66" s="68"/>
    </row>
    <row r="67" spans="1:10" ht="27" customHeight="1" x14ac:dyDescent="0.2"/>
    <row r="68" spans="1:10" ht="27" customHeight="1" x14ac:dyDescent="0.2">
      <c r="A68" s="87" t="s">
        <v>169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7" t="s">
        <v>19</v>
      </c>
      <c r="E70" s="67" t="s">
        <v>20</v>
      </c>
      <c r="F70" s="37" t="s">
        <v>148</v>
      </c>
      <c r="G70" s="67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9">
        <f t="shared" ref="B72:G72" si="3">(B28*12)+(B28*12*0.02)+(B28*$H28)</f>
        <v>52104.865384000004</v>
      </c>
      <c r="C72" s="9">
        <f t="shared" si="3"/>
        <v>53498.416659999995</v>
      </c>
      <c r="D72" s="8">
        <f t="shared" si="3"/>
        <v>60401.847323999995</v>
      </c>
      <c r="E72" s="8">
        <f t="shared" si="3"/>
        <v>65578.967323999997</v>
      </c>
      <c r="F72" s="8">
        <f t="shared" si="3"/>
        <v>73344.906180000005</v>
      </c>
      <c r="G72" s="8">
        <f t="shared" si="3"/>
        <v>78090.642656000011</v>
      </c>
      <c r="H72" s="6">
        <v>0.70279999999999998</v>
      </c>
    </row>
    <row r="73" spans="1:10" ht="27" customHeight="1" x14ac:dyDescent="0.2">
      <c r="A73" s="5" t="s">
        <v>24</v>
      </c>
      <c r="B73" s="9">
        <f t="shared" ref="B73:G88" si="4">(B29*12)+(B29*12*0.02)+(B29*$H29)</f>
        <v>47839.565644000002</v>
      </c>
      <c r="C73" s="9">
        <f t="shared" si="4"/>
        <v>51341.369611999995</v>
      </c>
      <c r="D73" s="9">
        <f t="shared" si="4"/>
        <v>56950.002563999995</v>
      </c>
      <c r="E73" s="54">
        <f t="shared" si="4"/>
        <v>60401.847323999995</v>
      </c>
      <c r="F73" s="8">
        <f t="shared" si="4"/>
        <v>67304.630848000001</v>
      </c>
      <c r="G73" s="8">
        <f t="shared" si="4"/>
        <v>71360.257228000002</v>
      </c>
      <c r="H73" s="6">
        <v>0.70279999999999998</v>
      </c>
    </row>
    <row r="74" spans="1:10" ht="27" customHeight="1" x14ac:dyDescent="0.2">
      <c r="A74" s="5" t="s">
        <v>25</v>
      </c>
      <c r="B74" s="9">
        <f t="shared" si="4"/>
        <v>46807.247916</v>
      </c>
      <c r="C74" s="9">
        <f t="shared" si="4"/>
        <v>50219.746564000001</v>
      </c>
      <c r="D74" s="9">
        <f t="shared" si="4"/>
        <v>54016.258088000002</v>
      </c>
      <c r="E74" s="9">
        <f t="shared" si="4"/>
        <v>58675.795515999998</v>
      </c>
      <c r="F74" s="8">
        <f t="shared" si="4"/>
        <v>63853.044943999994</v>
      </c>
      <c r="G74" s="8">
        <f t="shared" si="4"/>
        <v>66959.575800000006</v>
      </c>
      <c r="H74" s="6">
        <v>0.70279999999999998</v>
      </c>
    </row>
    <row r="75" spans="1:10" ht="27" customHeight="1" x14ac:dyDescent="0.2">
      <c r="A75" s="5" t="s">
        <v>26</v>
      </c>
      <c r="B75" s="9">
        <f t="shared" si="4"/>
        <v>47392.003620000003</v>
      </c>
      <c r="C75" s="9">
        <f t="shared" si="4"/>
        <v>50650.612376000005</v>
      </c>
      <c r="D75" s="9">
        <f t="shared" si="4"/>
        <v>54102.71599199999</v>
      </c>
      <c r="E75" s="9">
        <f t="shared" si="4"/>
        <v>58071.884468000004</v>
      </c>
      <c r="F75" s="8">
        <f t="shared" si="4"/>
        <v>64457.214848000003</v>
      </c>
      <c r="G75" s="8">
        <f t="shared" si="4"/>
        <v>67218.172943999991</v>
      </c>
      <c r="H75" s="6">
        <v>0.70279999999999998</v>
      </c>
    </row>
    <row r="76" spans="1:10" ht="27" customHeight="1" x14ac:dyDescent="0.2">
      <c r="A76" s="5" t="s">
        <v>27</v>
      </c>
      <c r="B76" s="9">
        <f t="shared" si="4"/>
        <v>46936.675916</v>
      </c>
      <c r="C76" s="9">
        <f t="shared" si="4"/>
        <v>50155.291420000001</v>
      </c>
      <c r="D76" s="9">
        <f t="shared" si="4"/>
        <v>53991.149056000002</v>
      </c>
      <c r="E76" s="9">
        <f t="shared" si="4"/>
        <v>57893.014971999997</v>
      </c>
      <c r="F76" s="8">
        <f t="shared" si="4"/>
        <v>62207.756207999992</v>
      </c>
      <c r="G76" s="8">
        <f t="shared" si="4"/>
        <v>65227.699732000001</v>
      </c>
      <c r="H76" s="6">
        <v>0.70279999999999998</v>
      </c>
    </row>
    <row r="77" spans="1:10" ht="27" customHeight="1" x14ac:dyDescent="0.2">
      <c r="A77" s="5" t="s">
        <v>28</v>
      </c>
      <c r="B77" s="9">
        <f t="shared" si="4"/>
        <v>45831.878508000002</v>
      </c>
      <c r="C77" s="9">
        <f t="shared" si="4"/>
        <v>48967.918947999999</v>
      </c>
      <c r="D77" s="9">
        <f t="shared" si="4"/>
        <v>53239.690088000003</v>
      </c>
      <c r="E77" s="9">
        <f t="shared" si="4"/>
        <v>56690.887707999995</v>
      </c>
      <c r="F77" s="8">
        <f t="shared" si="4"/>
        <v>61005.499515999996</v>
      </c>
      <c r="G77" s="8">
        <f t="shared" si="4"/>
        <v>63162.675992000004</v>
      </c>
      <c r="H77" s="6">
        <v>0.70279999999999998</v>
      </c>
    </row>
    <row r="78" spans="1:10" ht="27" customHeight="1" x14ac:dyDescent="0.2">
      <c r="A78" s="5" t="s">
        <v>29</v>
      </c>
      <c r="B78" s="9">
        <f t="shared" si="4"/>
        <v>45710.604471999992</v>
      </c>
      <c r="C78" s="9">
        <f t="shared" si="4"/>
        <v>48837.973236000005</v>
      </c>
      <c r="D78" s="9">
        <f t="shared" si="4"/>
        <v>52931.004307999996</v>
      </c>
      <c r="E78" s="9">
        <f t="shared" si="4"/>
        <v>56554.988307999993</v>
      </c>
      <c r="F78" s="8">
        <f t="shared" si="4"/>
        <v>61042.127640000006</v>
      </c>
      <c r="G78" s="8">
        <f t="shared" si="4"/>
        <v>62940.448116</v>
      </c>
      <c r="H78" s="6">
        <v>0.70279999999999998</v>
      </c>
    </row>
    <row r="79" spans="1:10" ht="27" customHeight="1" x14ac:dyDescent="0.2">
      <c r="A79" s="5" t="s">
        <v>30</v>
      </c>
      <c r="B79" s="9">
        <f t="shared" si="4"/>
        <v>45102.940011999999</v>
      </c>
      <c r="C79" s="9">
        <f t="shared" si="4"/>
        <v>48185.785544000006</v>
      </c>
      <c r="D79" s="9">
        <f t="shared" si="4"/>
        <v>50351.633696000004</v>
      </c>
      <c r="E79" s="9">
        <f t="shared" si="4"/>
        <v>55874.197028000002</v>
      </c>
      <c r="F79" s="8">
        <f t="shared" si="4"/>
        <v>60188.549980000011</v>
      </c>
      <c r="G79" s="8">
        <f t="shared" si="4"/>
        <v>62777.239407999994</v>
      </c>
      <c r="H79" s="6">
        <v>0.70279999999999998</v>
      </c>
    </row>
    <row r="80" spans="1:10" ht="27" customHeight="1" x14ac:dyDescent="0.2">
      <c r="A80" s="7" t="s">
        <v>31</v>
      </c>
      <c r="B80" s="9">
        <f t="shared" si="4"/>
        <v>43645.321876000002</v>
      </c>
      <c r="C80" s="9">
        <f t="shared" si="4"/>
        <v>46668.759955999994</v>
      </c>
      <c r="D80" s="9">
        <f t="shared" si="4"/>
        <v>48816.48818800001</v>
      </c>
      <c r="E80" s="9">
        <f t="shared" si="4"/>
        <v>54318.343040000007</v>
      </c>
      <c r="F80" s="9">
        <f t="shared" si="4"/>
        <v>58632.566564000001</v>
      </c>
      <c r="G80" s="8">
        <f t="shared" si="4"/>
        <v>61221.255992000006</v>
      </c>
      <c r="H80" s="6">
        <v>0.70279999999999998</v>
      </c>
    </row>
    <row r="81" spans="1:10" ht="27" customHeight="1" x14ac:dyDescent="0.2">
      <c r="A81" s="7" t="s">
        <v>32</v>
      </c>
      <c r="B81" s="9">
        <f t="shared" si="4"/>
        <v>40786.645640000002</v>
      </c>
      <c r="C81" s="9">
        <f t="shared" si="4"/>
        <v>44759.308671999999</v>
      </c>
      <c r="D81" s="9">
        <f t="shared" si="4"/>
        <v>46745.640188000005</v>
      </c>
      <c r="E81" s="9">
        <f t="shared" si="4"/>
        <v>52680.949411999994</v>
      </c>
      <c r="F81" s="9">
        <f t="shared" si="4"/>
        <v>57521.427184</v>
      </c>
      <c r="G81" s="8">
        <f t="shared" si="4"/>
        <v>61497.455343999995</v>
      </c>
      <c r="H81" s="6">
        <v>0.70279999999999998</v>
      </c>
    </row>
    <row r="82" spans="1:10" ht="27" customHeight="1" x14ac:dyDescent="0.2">
      <c r="A82" s="7" t="s">
        <v>33</v>
      </c>
      <c r="B82" s="9">
        <f t="shared" si="4"/>
        <v>40899.181112999999</v>
      </c>
      <c r="C82" s="9">
        <f t="shared" si="4"/>
        <v>43719.674417999995</v>
      </c>
      <c r="D82" s="9">
        <f t="shared" si="4"/>
        <v>47015.811108000002</v>
      </c>
      <c r="E82" s="9">
        <f t="shared" si="4"/>
        <v>51836.492798999992</v>
      </c>
      <c r="F82" s="9">
        <f t="shared" si="4"/>
        <v>56394.425682000001</v>
      </c>
      <c r="G82" s="8">
        <f t="shared" si="4"/>
        <v>59888.670785999995</v>
      </c>
      <c r="H82" s="41">
        <v>0.84509999999999996</v>
      </c>
    </row>
    <row r="83" spans="1:10" ht="27" customHeight="1" x14ac:dyDescent="0.2">
      <c r="A83" s="7" t="s">
        <v>34</v>
      </c>
      <c r="B83" s="9">
        <f t="shared" si="4"/>
        <v>40899.181112999999</v>
      </c>
      <c r="C83" s="9">
        <f t="shared" si="4"/>
        <v>43719.674417999995</v>
      </c>
      <c r="D83" s="9">
        <f t="shared" si="4"/>
        <v>47015.811108000002</v>
      </c>
      <c r="E83" s="9">
        <f t="shared" si="4"/>
        <v>51836.492798999992</v>
      </c>
      <c r="F83" s="9">
        <f t="shared" si="4"/>
        <v>56394.425682000001</v>
      </c>
      <c r="G83" s="8">
        <f t="shared" si="4"/>
        <v>59888.670785999995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4"/>
        <v>40061.473010999995</v>
      </c>
      <c r="C84" s="9">
        <f t="shared" si="4"/>
        <v>42820.597197000003</v>
      </c>
      <c r="D84" s="9">
        <f t="shared" si="4"/>
        <v>45667.391553000001</v>
      </c>
      <c r="E84" s="9">
        <f t="shared" si="4"/>
        <v>48364.492365000006</v>
      </c>
      <c r="F84" s="9">
        <f t="shared" si="4"/>
        <v>51001.009163999996</v>
      </c>
      <c r="G84" s="9">
        <f t="shared" si="4"/>
        <v>53773.480152000004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4"/>
        <v>39066.089454000001</v>
      </c>
      <c r="C85" s="9">
        <f t="shared" si="4"/>
        <v>41752.460484000003</v>
      </c>
      <c r="D85" s="9">
        <f t="shared" si="4"/>
        <v>44425.484712000005</v>
      </c>
      <c r="E85" s="9">
        <f t="shared" si="4"/>
        <v>47097.985536</v>
      </c>
      <c r="F85" s="9">
        <f t="shared" si="4"/>
        <v>49102.884557999998</v>
      </c>
      <c r="G85" s="9">
        <f t="shared" si="4"/>
        <v>52123.972446000007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4"/>
        <v>37431.629612999997</v>
      </c>
      <c r="C86" s="9">
        <f t="shared" si="4"/>
        <v>39998.402828999999</v>
      </c>
      <c r="D86" s="9">
        <f t="shared" si="4"/>
        <v>42337.233603000001</v>
      </c>
      <c r="E86" s="9">
        <f t="shared" si="4"/>
        <v>43924.325382000003</v>
      </c>
      <c r="F86" s="9">
        <f t="shared" si="4"/>
        <v>45427.803372000002</v>
      </c>
      <c r="G86" s="9">
        <f t="shared" si="4"/>
        <v>47770.036271999998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4"/>
        <v>35361.305090999995</v>
      </c>
      <c r="C87" s="9">
        <f t="shared" si="4"/>
        <v>37776.552849</v>
      </c>
      <c r="D87" s="9">
        <f t="shared" si="4"/>
        <v>40023.395369999998</v>
      </c>
      <c r="E87" s="9">
        <f t="shared" si="4"/>
        <v>42086.523087000001</v>
      </c>
      <c r="F87" s="9">
        <f t="shared" si="4"/>
        <v>43030.482201000006</v>
      </c>
      <c r="G87" s="9">
        <f t="shared" si="4"/>
        <v>44158.02526799999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4"/>
        <v>32809.318037999998</v>
      </c>
      <c r="C88" s="9">
        <f t="shared" si="4"/>
        <v>34288.719443999995</v>
      </c>
      <c r="D88" s="9">
        <f t="shared" si="4"/>
        <v>35383.026357000002</v>
      </c>
      <c r="E88" s="9">
        <f t="shared" si="4"/>
        <v>36571.284288000003</v>
      </c>
      <c r="F88" s="9">
        <f t="shared" si="4"/>
        <v>37907.534699999997</v>
      </c>
      <c r="G88" s="9">
        <f t="shared" si="4"/>
        <v>39244.177665000003</v>
      </c>
      <c r="H88" s="41">
        <v>0.84509999999999996</v>
      </c>
      <c r="I88" s="48">
        <f>SUM(B72:G88)</f>
        <v>5224038.9915649975</v>
      </c>
      <c r="J88" s="68"/>
    </row>
    <row r="89" spans="1:10" ht="48" customHeight="1" x14ac:dyDescent="0.2">
      <c r="A89" s="87" t="s">
        <v>186</v>
      </c>
      <c r="B89" s="87"/>
      <c r="C89" s="87"/>
      <c r="D89" s="87"/>
      <c r="E89" s="87"/>
      <c r="F89" s="87"/>
      <c r="G89" s="87"/>
      <c r="H89" s="87"/>
      <c r="J89" s="34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 t="shared" ref="B93:G93" si="5">B49+B49*$H$140+$H$141+55</f>
        <v>82792.7049944748</v>
      </c>
      <c r="C93" s="8">
        <f t="shared" si="5"/>
        <v>88020.433948227612</v>
      </c>
      <c r="D93" s="8">
        <f t="shared" si="5"/>
        <v>93851.751375096588</v>
      </c>
      <c r="E93" s="8">
        <f t="shared" si="5"/>
        <v>101812.40757384241</v>
      </c>
      <c r="F93" s="8">
        <f t="shared" si="5"/>
        <v>110001.2291029944</v>
      </c>
      <c r="G93" s="8">
        <f t="shared" si="5"/>
        <v>115388.93428572241</v>
      </c>
      <c r="H93" s="36">
        <v>0.51780000000000004</v>
      </c>
    </row>
    <row r="94" spans="1:10" ht="25.5" customHeight="1" x14ac:dyDescent="0.2">
      <c r="A94" s="2">
        <v>14</v>
      </c>
      <c r="B94" s="4">
        <f t="shared" ref="B94:B100" si="6">B50+B50*$C$140+55</f>
        <v>75343.000886955982</v>
      </c>
      <c r="C94" s="8">
        <f>C50+C50*$H$140+$H$141+55</f>
        <v>80261.893310801999</v>
      </c>
      <c r="D94" s="8">
        <f>D50+D50*$H$140+$H$141+55</f>
        <v>86443.809982781415</v>
      </c>
      <c r="E94" s="8">
        <f>E50+E50*$H$140+$H$141+55</f>
        <v>93303.786820675799</v>
      </c>
      <c r="F94" s="8">
        <f>F50+F50*$H$140+$H$141+55</f>
        <v>100950.77315283898</v>
      </c>
      <c r="G94" s="8">
        <f>G50+G50*$H$140+$H$141+55</f>
        <v>106440.53213680981</v>
      </c>
      <c r="H94" s="36">
        <v>0.51780000000000004</v>
      </c>
    </row>
    <row r="95" spans="1:10" ht="25.5" customHeight="1" x14ac:dyDescent="0.2">
      <c r="A95" s="2">
        <v>13</v>
      </c>
      <c r="B95" s="4">
        <f t="shared" si="6"/>
        <v>69451.021843389986</v>
      </c>
      <c r="C95" s="4">
        <f t="shared" ref="C95:C100" si="7">C51+C51*$C$140+55</f>
        <v>75061.93328484401</v>
      </c>
      <c r="D95" s="8">
        <f>D51+D51*$H$140+$H$141+55</f>
        <v>81174.248164555203</v>
      </c>
      <c r="E95" s="8">
        <f>E51+E51*$H$140+$H$141+55</f>
        <v>87586.475442041992</v>
      </c>
      <c r="F95" s="8">
        <f>F51+F51*$H$140+$H$141+55</f>
        <v>95131.561206898186</v>
      </c>
      <c r="G95" s="8">
        <f>G51+G51*$H$140+$H$141+55</f>
        <v>99226.431673281622</v>
      </c>
      <c r="H95" s="36">
        <v>0.51780000000000004</v>
      </c>
    </row>
    <row r="96" spans="1:10" ht="25.5" customHeight="1" x14ac:dyDescent="0.2">
      <c r="A96" s="2">
        <v>12</v>
      </c>
      <c r="B96" s="4">
        <f t="shared" si="6"/>
        <v>63151.539448851996</v>
      </c>
      <c r="C96" s="4">
        <f t="shared" si="7"/>
        <v>69701.598150999998</v>
      </c>
      <c r="D96" s="4">
        <f>D52+D52*$C$140+55</f>
        <v>77356.082932215999</v>
      </c>
      <c r="E96" s="8">
        <f t="shared" ref="E96:G97" si="8">E52+E52*$H$140+$H$141+55</f>
        <v>85243.035531327594</v>
      </c>
      <c r="F96" s="8">
        <f t="shared" si="8"/>
        <v>94457.999112439196</v>
      </c>
      <c r="G96" s="8">
        <f t="shared" si="8"/>
        <v>98830.353747159999</v>
      </c>
      <c r="H96" s="36">
        <v>0.70279999999999998</v>
      </c>
    </row>
    <row r="97" spans="1:10" ht="25.5" customHeight="1" x14ac:dyDescent="0.2">
      <c r="A97" s="2">
        <v>11</v>
      </c>
      <c r="B97" s="4">
        <f t="shared" si="6"/>
        <v>60953.279289951992</v>
      </c>
      <c r="C97" s="4">
        <f t="shared" si="7"/>
        <v>66977.604950656008</v>
      </c>
      <c r="D97" s="4">
        <f>D53+D53*$C$140+55</f>
        <v>72638.440097896004</v>
      </c>
      <c r="E97" s="8">
        <f t="shared" si="8"/>
        <v>78706.111959187605</v>
      </c>
      <c r="F97" s="8">
        <f t="shared" si="8"/>
        <v>86477.977763362811</v>
      </c>
      <c r="G97" s="8">
        <f t="shared" si="8"/>
        <v>90850.643310025218</v>
      </c>
      <c r="H97" s="36">
        <v>0.70279999999999998</v>
      </c>
    </row>
    <row r="98" spans="1:10" ht="25.5" customHeight="1" x14ac:dyDescent="0.2">
      <c r="A98" s="2">
        <v>10</v>
      </c>
      <c r="B98" s="4">
        <f t="shared" si="6"/>
        <v>58769.309923672001</v>
      </c>
      <c r="C98" s="4">
        <f t="shared" si="7"/>
        <v>63489.474662572007</v>
      </c>
      <c r="D98" s="4">
        <f>D54+D54*$C$140+55</f>
        <v>68855.583227896001</v>
      </c>
      <c r="E98" s="4">
        <f>E54+E54*$C$140+55</f>
        <v>74675.298363676004</v>
      </c>
      <c r="F98" s="8">
        <f>F54+F54*$H$140+$H$141+55</f>
        <v>80903.015738533199</v>
      </c>
      <c r="G98" s="8">
        <f>G54+G54*$H$140+$H$141+55</f>
        <v>82870.621960948803</v>
      </c>
      <c r="H98" s="36">
        <v>0.70279999999999998</v>
      </c>
    </row>
    <row r="99" spans="1:10" ht="25.5" customHeight="1" x14ac:dyDescent="0.2">
      <c r="A99" s="2" t="s">
        <v>15</v>
      </c>
      <c r="B99" s="4">
        <f t="shared" si="6"/>
        <v>57056.264205964006</v>
      </c>
      <c r="C99" s="4">
        <f t="shared" si="7"/>
        <v>61267.172346676001</v>
      </c>
      <c r="D99" s="4">
        <f>D55+D55*$C$140+55</f>
        <v>65846.446683039991</v>
      </c>
      <c r="E99" s="4">
        <f>E55+E55*$C$140+55</f>
        <v>70780.805184268014</v>
      </c>
      <c r="F99" s="4">
        <f>F55+F55*$C$140+55</f>
        <v>76085.211150867995</v>
      </c>
      <c r="G99" s="8">
        <f>G55+G55*$H$140+$H$141+55</f>
        <v>79730.411350788781</v>
      </c>
      <c r="H99" s="36">
        <v>0.70279999999999998</v>
      </c>
    </row>
    <row r="100" spans="1:10" ht="25.5" customHeight="1" x14ac:dyDescent="0.2">
      <c r="A100" s="2" t="s">
        <v>16</v>
      </c>
      <c r="B100" s="4">
        <f t="shared" si="6"/>
        <v>53535.181031368003</v>
      </c>
      <c r="C100" s="4">
        <f t="shared" si="7"/>
        <v>57482.129826039985</v>
      </c>
      <c r="D100" s="4">
        <f>D56+D56*$C$140+55</f>
        <v>59958.640123600002</v>
      </c>
      <c r="E100" s="4">
        <f>E56+E56*$C$140+55</f>
        <v>67288.135467939996</v>
      </c>
      <c r="F100" s="4">
        <f>F56+F56*$C$140+55</f>
        <v>71631.191408644008</v>
      </c>
      <c r="G100" s="4">
        <f>G56+G56*$C$140+55</f>
        <v>76662.054791799994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ref="B101:G101" si="9">B57+B57*$C$140+55</f>
        <v>51655.857738352002</v>
      </c>
      <c r="C101" s="4">
        <f t="shared" si="9"/>
        <v>55055.889493108007</v>
      </c>
      <c r="D101" s="4">
        <f t="shared" si="9"/>
        <v>58364.964556012012</v>
      </c>
      <c r="E101" s="4">
        <f t="shared" si="9"/>
        <v>65726.067771087997</v>
      </c>
      <c r="F101" s="4">
        <f t="shared" si="9"/>
        <v>67391.701682692001</v>
      </c>
      <c r="G101" s="4">
        <f t="shared" si="9"/>
        <v>71644.137185487998</v>
      </c>
      <c r="H101" s="36">
        <v>0.70279999999999998</v>
      </c>
    </row>
    <row r="102" spans="1:10" ht="25.5" customHeight="1" x14ac:dyDescent="0.2">
      <c r="A102" s="2">
        <v>8</v>
      </c>
      <c r="B102" s="4">
        <f t="shared" ref="B102:G102" si="10">B58+B58*$C$140+55</f>
        <v>49524.144750613006</v>
      </c>
      <c r="C102" s="4">
        <f t="shared" si="10"/>
        <v>52829.317356418003</v>
      </c>
      <c r="D102" s="4">
        <f t="shared" si="10"/>
        <v>55118.716678999008</v>
      </c>
      <c r="E102" s="4">
        <f t="shared" si="10"/>
        <v>57404.206566253</v>
      </c>
      <c r="F102" s="4">
        <f t="shared" si="10"/>
        <v>59855.592491731004</v>
      </c>
      <c r="G102" s="4">
        <f t="shared" si="10"/>
        <v>61034.372230545989</v>
      </c>
      <c r="H102" s="40">
        <v>0.84509999999999996</v>
      </c>
    </row>
    <row r="103" spans="1:10" ht="25.5" customHeight="1" x14ac:dyDescent="0.2">
      <c r="A103" s="2">
        <v>7</v>
      </c>
      <c r="B103" s="4">
        <f t="shared" ref="B103:G103" si="11">B59+B59*$C$140+55</f>
        <v>46524.078075763005</v>
      </c>
      <c r="C103" s="4">
        <f t="shared" si="11"/>
        <v>50332.038059710008</v>
      </c>
      <c r="D103" s="4">
        <f t="shared" si="11"/>
        <v>52600.530402063996</v>
      </c>
      <c r="E103" s="4">
        <f t="shared" si="11"/>
        <v>54889.759749195997</v>
      </c>
      <c r="F103" s="4">
        <f t="shared" si="11"/>
        <v>57048.957877843</v>
      </c>
      <c r="G103" s="4">
        <f t="shared" si="11"/>
        <v>58208.360415472009</v>
      </c>
      <c r="H103" s="40">
        <v>0.84509999999999996</v>
      </c>
    </row>
    <row r="104" spans="1:10" ht="25.5" customHeight="1" x14ac:dyDescent="0.2">
      <c r="A104" s="2">
        <v>6</v>
      </c>
      <c r="B104" s="4">
        <f t="shared" ref="B104:G104" si="12">B60+B60*$C$140+55</f>
        <v>45667.061861905</v>
      </c>
      <c r="C104" s="4">
        <f t="shared" si="12"/>
        <v>48800.899215118014</v>
      </c>
      <c r="D104" s="4">
        <f t="shared" si="12"/>
        <v>50998.341819789995</v>
      </c>
      <c r="E104" s="4">
        <f t="shared" si="12"/>
        <v>53173.007714295993</v>
      </c>
      <c r="F104" s="4">
        <f t="shared" si="12"/>
        <v>55308.919206429993</v>
      </c>
      <c r="G104" s="4">
        <f t="shared" si="12"/>
        <v>56396.932055479017</v>
      </c>
      <c r="H104" s="40">
        <v>0.84509999999999996</v>
      </c>
    </row>
    <row r="105" spans="1:10" ht="25.5" customHeight="1" x14ac:dyDescent="0.2">
      <c r="A105" s="2">
        <v>5</v>
      </c>
      <c r="B105" s="4">
        <f t="shared" ref="B105:G105" si="13">B61+B61*$C$140+55</f>
        <v>43845.604950421002</v>
      </c>
      <c r="C105" s="4">
        <f t="shared" si="13"/>
        <v>46885.615855786004</v>
      </c>
      <c r="D105" s="4">
        <f t="shared" si="13"/>
        <v>48938.749304256999</v>
      </c>
      <c r="E105" s="4">
        <f t="shared" si="13"/>
        <v>51113.075247864996</v>
      </c>
      <c r="F105" s="4">
        <f t="shared" si="13"/>
        <v>53133.573410127996</v>
      </c>
      <c r="G105" s="4">
        <f t="shared" si="13"/>
        <v>54177.732593335008</v>
      </c>
      <c r="H105" s="40">
        <v>0.84509999999999996</v>
      </c>
    </row>
    <row r="106" spans="1:10" ht="25.5" customHeight="1" x14ac:dyDescent="0.2">
      <c r="A106" s="2">
        <v>4</v>
      </c>
      <c r="B106" s="4">
        <f t="shared" ref="B106:G106" si="14">B62+B62*$C$140+55</f>
        <v>41809.639022299001</v>
      </c>
      <c r="C106" s="4">
        <f t="shared" si="14"/>
        <v>44885.854698300995</v>
      </c>
      <c r="D106" s="4">
        <f t="shared" si="14"/>
        <v>47466.931891366003</v>
      </c>
      <c r="E106" s="4">
        <f t="shared" si="14"/>
        <v>49073.709810763008</v>
      </c>
      <c r="F106" s="4">
        <f t="shared" si="14"/>
        <v>50680.317754711003</v>
      </c>
      <c r="G106" s="4">
        <f t="shared" si="14"/>
        <v>51621.131864925992</v>
      </c>
      <c r="H106" s="40">
        <v>0.84509999999999996</v>
      </c>
    </row>
    <row r="107" spans="1:10" ht="25.5" customHeight="1" x14ac:dyDescent="0.2">
      <c r="A107" s="2">
        <v>3</v>
      </c>
      <c r="B107" s="4">
        <f t="shared" ref="B107:G107" si="15">B63+B63*$C$140+55</f>
        <v>41166.281947834002</v>
      </c>
      <c r="C107" s="4">
        <f t="shared" si="15"/>
        <v>44474.514111721001</v>
      </c>
      <c r="D107" s="4">
        <f t="shared" si="15"/>
        <v>45279.517838185006</v>
      </c>
      <c r="E107" s="4">
        <f t="shared" si="15"/>
        <v>47119.842024508005</v>
      </c>
      <c r="F107" s="4">
        <f t="shared" si="15"/>
        <v>48500.722572183993</v>
      </c>
      <c r="G107" s="4">
        <f t="shared" si="15"/>
        <v>49765.679863641999</v>
      </c>
      <c r="H107" s="40">
        <v>0.84509999999999996</v>
      </c>
    </row>
    <row r="108" spans="1:10" ht="25.5" customHeight="1" x14ac:dyDescent="0.2">
      <c r="A108" s="2" t="s">
        <v>18</v>
      </c>
      <c r="B108" s="4">
        <f t="shared" ref="B108:G108" si="16">B64+B64*$C$140+55</f>
        <v>38496.647545840002</v>
      </c>
      <c r="C108" s="4">
        <f t="shared" si="16"/>
        <v>42344.551760302005</v>
      </c>
      <c r="D108" s="4">
        <f t="shared" si="16"/>
        <v>43726.962087019005</v>
      </c>
      <c r="E108" s="4">
        <f t="shared" si="16"/>
        <v>45570.175855975001</v>
      </c>
      <c r="F108" s="4">
        <f t="shared" si="16"/>
        <v>46836.662926474004</v>
      </c>
      <c r="G108" s="4">
        <f t="shared" si="16"/>
        <v>48694.834534941991</v>
      </c>
      <c r="H108" s="40">
        <v>0.84509999999999996</v>
      </c>
    </row>
    <row r="109" spans="1:10" ht="25.5" customHeight="1" x14ac:dyDescent="0.2">
      <c r="A109" s="2">
        <v>2</v>
      </c>
      <c r="B109" s="4">
        <f t="shared" ref="B109:G109" si="17">B65+B65*$C$140+55</f>
        <v>38166.215272984002</v>
      </c>
      <c r="C109" s="4">
        <f t="shared" si="17"/>
        <v>41514.221691937011</v>
      </c>
      <c r="D109" s="4">
        <f t="shared" si="17"/>
        <v>42326.024436361004</v>
      </c>
      <c r="E109" s="4">
        <f t="shared" si="17"/>
        <v>43484.577096745008</v>
      </c>
      <c r="F109" s="4">
        <f t="shared" si="17"/>
        <v>46030.979298213999</v>
      </c>
      <c r="G109" s="4">
        <f t="shared" si="17"/>
        <v>48694.834534941991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4">
        <f>C66+C66*$C$140+55</f>
        <v>34313.891696847997</v>
      </c>
      <c r="D110" s="4">
        <f>D66+D66*$C$140+55</f>
        <v>34880.589843813999</v>
      </c>
      <c r="E110" s="4">
        <f>E66+E66*$C$140+55</f>
        <v>35589.217490695009</v>
      </c>
      <c r="F110" s="4">
        <f>F66+F66*$C$140+55</f>
        <v>36249.912060958006</v>
      </c>
      <c r="G110" s="4">
        <f>G66+G66*$C$140+55</f>
        <v>37950.516428203002</v>
      </c>
      <c r="H110" s="40">
        <v>0.84509999999999996</v>
      </c>
      <c r="I110" s="48">
        <f>SUM(B93:G110)</f>
        <v>6714837.7072074553</v>
      </c>
      <c r="J110" s="68"/>
    </row>
    <row r="111" spans="1:10" ht="25.5" customHeight="1" x14ac:dyDescent="0.2"/>
    <row r="112" spans="1:10" ht="46.5" customHeight="1" x14ac:dyDescent="0.2">
      <c r="A112" s="87" t="s">
        <v>185</v>
      </c>
      <c r="B112" s="87"/>
      <c r="C112" s="87"/>
      <c r="D112" s="87"/>
      <c r="E112" s="87"/>
      <c r="F112" s="87"/>
      <c r="G112" s="87"/>
      <c r="H112" s="87"/>
    </row>
    <row r="113" spans="1:8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8" ht="25.5" customHeight="1" x14ac:dyDescent="0.2">
      <c r="A114" s="88"/>
      <c r="B114" s="2"/>
      <c r="C114" s="2" t="s">
        <v>4</v>
      </c>
      <c r="D114" s="67" t="s">
        <v>19</v>
      </c>
      <c r="E114" s="67" t="s">
        <v>20</v>
      </c>
      <c r="F114" s="37" t="s">
        <v>148</v>
      </c>
      <c r="G114" s="67" t="s">
        <v>22</v>
      </c>
      <c r="H114" s="88"/>
    </row>
    <row r="115" spans="1:8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8" ht="25.5" customHeight="1" x14ac:dyDescent="0.2">
      <c r="A116" s="5" t="s">
        <v>23</v>
      </c>
      <c r="B116" s="9">
        <f t="shared" ref="B116:B132" si="18">B72+B72*$C$140+55</f>
        <v>67739.220133816008</v>
      </c>
      <c r="C116" s="9">
        <f t="shared" ref="C116:G132" si="19">C72+C72*$C$140+55</f>
        <v>69549.443241339992</v>
      </c>
      <c r="D116" s="8">
        <f>D72+D72*$H$140+$H$141+55</f>
        <v>78462.978820856399</v>
      </c>
      <c r="E116" s="8">
        <f>E72+E72*$H$140+$H$141+55</f>
        <v>84681.217652856401</v>
      </c>
      <c r="F116" s="8">
        <f>F72+F72*$H$140+$H$141+55</f>
        <v>94008.886812798009</v>
      </c>
      <c r="G116" s="8">
        <f>G72+G72*$H$140+$H$141+55</f>
        <v>99708.990894121613</v>
      </c>
      <c r="H116" s="6">
        <v>0.70279999999999998</v>
      </c>
    </row>
    <row r="117" spans="1:8" ht="25.5" customHeight="1" x14ac:dyDescent="0.2">
      <c r="A117" s="5" t="s">
        <v>24</v>
      </c>
      <c r="B117" s="9">
        <f t="shared" si="18"/>
        <v>62198.595771556007</v>
      </c>
      <c r="C117" s="9">
        <f t="shared" si="19"/>
        <v>66747.439125987992</v>
      </c>
      <c r="D117" s="9">
        <f>D73+D73*$C$140+55</f>
        <v>74033.053330636001</v>
      </c>
      <c r="E117" s="8">
        <f>E73+E73*$H$140+$H$141+55</f>
        <v>78462.978820856399</v>
      </c>
      <c r="F117" s="8">
        <f>F73+F73*$H$140+$H$141+55</f>
        <v>86753.912111532787</v>
      </c>
      <c r="G117" s="8">
        <f>G73+G73*$H$140+$H$141+55</f>
        <v>91625.124956550804</v>
      </c>
      <c r="H117" s="6">
        <v>0.70279999999999998</v>
      </c>
    </row>
    <row r="118" spans="1:8" ht="25.5" customHeight="1" x14ac:dyDescent="0.2">
      <c r="A118" s="5" t="s">
        <v>25</v>
      </c>
      <c r="B118" s="9">
        <f t="shared" si="18"/>
        <v>60857.615042884005</v>
      </c>
      <c r="C118" s="9">
        <f t="shared" si="19"/>
        <v>65290.450786636007</v>
      </c>
      <c r="D118" s="9">
        <f t="shared" si="19"/>
        <v>70222.119256311998</v>
      </c>
      <c r="E118" s="9">
        <f t="shared" si="19"/>
        <v>76274.858375284006</v>
      </c>
      <c r="F118" s="8">
        <f t="shared" ref="F118:G123" si="20">F74+F74*$H$140+$H$141+55</f>
        <v>82608.212282238383</v>
      </c>
      <c r="G118" s="8">
        <f t="shared" si="20"/>
        <v>86339.466493379994</v>
      </c>
      <c r="H118" s="6">
        <v>0.70279999999999998</v>
      </c>
    </row>
    <row r="119" spans="1:8" ht="25.5" customHeight="1" x14ac:dyDescent="0.2">
      <c r="A119" s="5" t="s">
        <v>26</v>
      </c>
      <c r="B119" s="9">
        <f t="shared" si="18"/>
        <v>61617.212702380006</v>
      </c>
      <c r="C119" s="9">
        <f t="shared" si="19"/>
        <v>65850.145476424004</v>
      </c>
      <c r="D119" s="9">
        <f t="shared" si="19"/>
        <v>70334.428073607996</v>
      </c>
      <c r="E119" s="9">
        <f t="shared" si="19"/>
        <v>75490.377923932014</v>
      </c>
      <c r="F119" s="8">
        <f t="shared" si="20"/>
        <v>83333.880753932812</v>
      </c>
      <c r="G119" s="8">
        <f t="shared" si="20"/>
        <v>86650.067523038393</v>
      </c>
      <c r="H119" s="6">
        <v>0.70279999999999998</v>
      </c>
    </row>
    <row r="120" spans="1:8" ht="25.5" customHeight="1" x14ac:dyDescent="0.2">
      <c r="A120" s="5" t="s">
        <v>27</v>
      </c>
      <c r="B120" s="9">
        <f t="shared" si="18"/>
        <v>61025.742014884003</v>
      </c>
      <c r="C120" s="9">
        <f t="shared" si="19"/>
        <v>65206.723554580007</v>
      </c>
      <c r="D120" s="9">
        <f t="shared" si="19"/>
        <v>70189.502623744003</v>
      </c>
      <c r="E120" s="9">
        <f t="shared" si="19"/>
        <v>75258.026448627992</v>
      </c>
      <c r="F120" s="8">
        <f t="shared" si="20"/>
        <v>80632.055981428799</v>
      </c>
      <c r="G120" s="8">
        <f t="shared" si="20"/>
        <v>84259.3101481052</v>
      </c>
      <c r="H120" s="6">
        <v>0.70279999999999998</v>
      </c>
    </row>
    <row r="121" spans="1:8" ht="25.5" customHeight="1" x14ac:dyDescent="0.2">
      <c r="A121" s="5" t="s">
        <v>28</v>
      </c>
      <c r="B121" s="9">
        <f t="shared" si="18"/>
        <v>59590.610181892</v>
      </c>
      <c r="C121" s="9">
        <f t="shared" si="19"/>
        <v>63664.326713451999</v>
      </c>
      <c r="D121" s="9">
        <f t="shared" si="19"/>
        <v>69213.357424312009</v>
      </c>
      <c r="E121" s="9">
        <f t="shared" si="19"/>
        <v>73696.463132691992</v>
      </c>
      <c r="F121" s="8">
        <f t="shared" si="20"/>
        <v>79188.025468667591</v>
      </c>
      <c r="G121" s="8">
        <f t="shared" si="20"/>
        <v>81779.010133991193</v>
      </c>
      <c r="H121" s="6">
        <v>0.70279999999999998</v>
      </c>
    </row>
    <row r="122" spans="1:8" ht="25.5" customHeight="1" x14ac:dyDescent="0.2">
      <c r="A122" s="5" t="s">
        <v>29</v>
      </c>
      <c r="B122" s="9">
        <f t="shared" si="18"/>
        <v>59433.075209127994</v>
      </c>
      <c r="C122" s="9">
        <f t="shared" si="19"/>
        <v>63495.527233564011</v>
      </c>
      <c r="D122" s="9">
        <f t="shared" si="19"/>
        <v>68812.374596091991</v>
      </c>
      <c r="E122" s="9">
        <f t="shared" si="19"/>
        <v>73519.929812091985</v>
      </c>
      <c r="F122" s="8">
        <f t="shared" si="20"/>
        <v>79232.019508404017</v>
      </c>
      <c r="G122" s="8">
        <f t="shared" si="20"/>
        <v>81512.092232127587</v>
      </c>
      <c r="H122" s="6">
        <v>0.70279999999999998</v>
      </c>
    </row>
    <row r="123" spans="1:8" ht="25.5" customHeight="1" x14ac:dyDescent="0.2">
      <c r="A123" s="5" t="s">
        <v>30</v>
      </c>
      <c r="B123" s="9">
        <f t="shared" si="18"/>
        <v>58643.719075588</v>
      </c>
      <c r="C123" s="9">
        <f t="shared" si="19"/>
        <v>62648.335421656011</v>
      </c>
      <c r="D123" s="9">
        <f t="shared" si="19"/>
        <v>65461.772171104007</v>
      </c>
      <c r="E123" s="9">
        <f t="shared" si="19"/>
        <v>72635.581939372001</v>
      </c>
      <c r="F123" s="8">
        <f t="shared" si="20"/>
        <v>78206.787380977999</v>
      </c>
      <c r="G123" s="8">
        <f t="shared" si="20"/>
        <v>81316.062252948788</v>
      </c>
      <c r="H123" s="6">
        <v>0.70279999999999998</v>
      </c>
    </row>
    <row r="124" spans="1:8" ht="25.5" customHeight="1" x14ac:dyDescent="0.2">
      <c r="A124" s="7" t="s">
        <v>31</v>
      </c>
      <c r="B124" s="9">
        <f t="shared" si="18"/>
        <v>56750.273116924007</v>
      </c>
      <c r="C124" s="9">
        <f t="shared" si="19"/>
        <v>60677.719182843997</v>
      </c>
      <c r="D124" s="9">
        <f t="shared" si="19"/>
        <v>63467.618156212018</v>
      </c>
      <c r="E124" s="9">
        <f t="shared" si="19"/>
        <v>70614.527608960008</v>
      </c>
      <c r="F124" s="9">
        <f t="shared" si="19"/>
        <v>76218.703966636007</v>
      </c>
      <c r="G124" s="8">
        <f>G80+G80*$H$140+$H$141+55</f>
        <v>79447.170571991213</v>
      </c>
      <c r="H124" s="6">
        <v>0.70279999999999998</v>
      </c>
    </row>
    <row r="125" spans="1:8" ht="25.5" customHeight="1" x14ac:dyDescent="0.2">
      <c r="A125" s="7" t="s">
        <v>32</v>
      </c>
      <c r="B125" s="9">
        <f t="shared" si="18"/>
        <v>53036.852686360005</v>
      </c>
      <c r="C125" s="9">
        <f t="shared" si="19"/>
        <v>58197.341964927997</v>
      </c>
      <c r="D125" s="9">
        <f t="shared" si="19"/>
        <v>60777.586604212011</v>
      </c>
      <c r="E125" s="9">
        <f t="shared" si="19"/>
        <v>68487.553286187991</v>
      </c>
      <c r="F125" s="9">
        <f t="shared" si="19"/>
        <v>74775.333912016009</v>
      </c>
      <c r="G125" s="8">
        <f>G81+G81*$H$140+$H$141+55</f>
        <v>79778.913613678393</v>
      </c>
      <c r="H125" s="6">
        <v>0.70279999999999998</v>
      </c>
    </row>
    <row r="126" spans="1:8" ht="25.5" customHeight="1" x14ac:dyDescent="0.2">
      <c r="A126" s="7" t="s">
        <v>33</v>
      </c>
      <c r="B126" s="9">
        <f t="shared" si="18"/>
        <v>53183.036265786999</v>
      </c>
      <c r="C126" s="9">
        <f t="shared" si="19"/>
        <v>56846.857068981997</v>
      </c>
      <c r="D126" s="9">
        <f t="shared" si="19"/>
        <v>61128.538629292001</v>
      </c>
      <c r="E126" s="9">
        <f t="shared" si="19"/>
        <v>67390.604145900987</v>
      </c>
      <c r="F126" s="9">
        <f t="shared" si="19"/>
        <v>73311.358960918005</v>
      </c>
      <c r="G126" s="8">
        <f>G82+G82*$H$140+$H$141+55</f>
        <v>77846.60248106459</v>
      </c>
      <c r="H126" s="41">
        <v>0.84509999999999996</v>
      </c>
    </row>
    <row r="127" spans="1:8" ht="25.5" customHeight="1" x14ac:dyDescent="0.2">
      <c r="A127" s="7" t="s">
        <v>34</v>
      </c>
      <c r="B127" s="9">
        <f t="shared" si="18"/>
        <v>53183.036265786999</v>
      </c>
      <c r="C127" s="9">
        <f t="shared" si="19"/>
        <v>56846.857068981997</v>
      </c>
      <c r="D127" s="9">
        <f t="shared" si="19"/>
        <v>61128.538629292001</v>
      </c>
      <c r="E127" s="9">
        <f t="shared" si="19"/>
        <v>67390.604145900987</v>
      </c>
      <c r="F127" s="9">
        <f t="shared" si="19"/>
        <v>73311.358960918005</v>
      </c>
      <c r="G127" s="8">
        <f>G83+G83*$H$140+$H$141+55</f>
        <v>77846.60248106459</v>
      </c>
      <c r="H127" s="41">
        <v>0.84509999999999996</v>
      </c>
    </row>
    <row r="128" spans="1:8" ht="25.5" customHeight="1" x14ac:dyDescent="0.2">
      <c r="A128" s="5" t="s">
        <v>35</v>
      </c>
      <c r="B128" s="9">
        <f t="shared" si="18"/>
        <v>52094.853441288993</v>
      </c>
      <c r="C128" s="9">
        <f t="shared" si="19"/>
        <v>55678.955758903001</v>
      </c>
      <c r="D128" s="9">
        <f t="shared" si="19"/>
        <v>59376.941627347005</v>
      </c>
      <c r="E128" s="9">
        <f t="shared" si="19"/>
        <v>62880.475582135012</v>
      </c>
      <c r="F128" s="9">
        <f t="shared" si="19"/>
        <v>66305.310904036</v>
      </c>
      <c r="G128" s="9">
        <f t="shared" si="19"/>
        <v>69906.750717448012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si="18"/>
        <v>50801.850200746005</v>
      </c>
      <c r="C129" s="9">
        <f t="shared" si="19"/>
        <v>54291.446168716007</v>
      </c>
      <c r="D129" s="9">
        <f t="shared" si="19"/>
        <v>57763.704640888012</v>
      </c>
      <c r="E129" s="9">
        <f t="shared" si="19"/>
        <v>61235.283211264003</v>
      </c>
      <c r="F129" s="9">
        <f t="shared" si="19"/>
        <v>63839.647040841999</v>
      </c>
      <c r="G129" s="9">
        <f t="shared" si="19"/>
        <v>67764.040207354017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si="18"/>
        <v>48678.686867286997</v>
      </c>
      <c r="C130" s="9">
        <f t="shared" si="19"/>
        <v>52012.925274870999</v>
      </c>
      <c r="D130" s="9">
        <f t="shared" si="19"/>
        <v>55051.066450297003</v>
      </c>
      <c r="E130" s="9">
        <f t="shared" si="19"/>
        <v>57112.698671218008</v>
      </c>
      <c r="F130" s="9">
        <f t="shared" si="19"/>
        <v>59065.716580228007</v>
      </c>
      <c r="G130" s="9">
        <f t="shared" si="19"/>
        <v>62108.277117327998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si="18"/>
        <v>45989.335313208998</v>
      </c>
      <c r="C131" s="9">
        <f t="shared" si="19"/>
        <v>49126.742150851001</v>
      </c>
      <c r="D131" s="9">
        <f t="shared" si="19"/>
        <v>52045.390585629997</v>
      </c>
      <c r="E131" s="9">
        <f t="shared" si="19"/>
        <v>54725.393490013004</v>
      </c>
      <c r="F131" s="9">
        <f t="shared" si="19"/>
        <v>55951.596379099006</v>
      </c>
      <c r="G131" s="9">
        <f t="shared" si="19"/>
        <v>57416.274823131986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si="18"/>
        <v>42674.304131361998</v>
      </c>
      <c r="C132" s="9">
        <f t="shared" si="19"/>
        <v>44596.046557755995</v>
      </c>
      <c r="D132" s="9">
        <f t="shared" si="19"/>
        <v>46017.551237743006</v>
      </c>
      <c r="E132" s="9">
        <f t="shared" si="19"/>
        <v>47561.098290112001</v>
      </c>
      <c r="F132" s="9">
        <f t="shared" si="19"/>
        <v>49296.887575299996</v>
      </c>
      <c r="G132" s="9">
        <f t="shared" si="19"/>
        <v>51033.186786835009</v>
      </c>
      <c r="H132" s="41">
        <v>0.84509999999999996</v>
      </c>
      <c r="I132" s="48">
        <f>SUM(B116:G132)</f>
        <v>6781507.134580466</v>
      </c>
      <c r="J132" s="68"/>
    </row>
    <row r="134" spans="1:10" x14ac:dyDescent="0.2">
      <c r="A134" s="11" t="s">
        <v>40</v>
      </c>
      <c r="B134" s="11"/>
      <c r="C134" s="74">
        <f>'Neueinstell. ab 01.07.22'!C134</f>
        <v>3.4000000000000002E-2</v>
      </c>
      <c r="D134" s="44" t="s">
        <v>181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f>'Neueinstell. ab 01.07.22'!C135</f>
        <v>0.1618</v>
      </c>
      <c r="D135" s="50" t="s">
        <v>182</v>
      </c>
      <c r="E135" s="12"/>
      <c r="F135" s="51"/>
      <c r="G135" s="14"/>
    </row>
    <row r="136" spans="1:10" x14ac:dyDescent="0.2">
      <c r="A136" s="11" t="s">
        <v>42</v>
      </c>
      <c r="B136" s="11"/>
      <c r="C136" s="74">
        <f>'Neueinstell. ab 01.07.22'!C136</f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f>'Neueinstell. ab 01.07.22'!C137</f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8.8800000000000004E-2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0.29900000000000004</v>
      </c>
      <c r="D140" s="45"/>
      <c r="E140" s="14"/>
      <c r="F140" s="14"/>
      <c r="G140" s="14"/>
      <c r="H140" s="46">
        <f>ROUND(C140-((C135+C134)/2),4)</f>
        <v>0.2011</v>
      </c>
    </row>
    <row r="141" spans="1:10" x14ac:dyDescent="0.2">
      <c r="H141" s="47">
        <f>ROUND((C134+C135)/2*59850,2)</f>
        <v>5859.32</v>
      </c>
    </row>
    <row r="143" spans="1:10" ht="27" customHeight="1" x14ac:dyDescent="0.2">
      <c r="A143" s="87" t="s">
        <v>191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7" t="s">
        <v>46</v>
      </c>
      <c r="C144" s="67" t="s">
        <v>47</v>
      </c>
      <c r="D144" s="67" t="s">
        <v>48</v>
      </c>
      <c r="E144" s="67" t="s">
        <v>49</v>
      </c>
      <c r="F144" s="67" t="s">
        <v>50</v>
      </c>
    </row>
    <row r="145" spans="1:6" ht="27" customHeight="1" x14ac:dyDescent="0.2">
      <c r="A145" s="2">
        <v>15</v>
      </c>
      <c r="B145" s="4">
        <f t="shared" ref="B145:B161" si="21">AVERAGE(B93:G93)</f>
        <v>98644.576880059714</v>
      </c>
      <c r="C145" s="16">
        <f>'Neueinstell. ab 01.07.22'!C145</f>
        <v>1607</v>
      </c>
      <c r="D145" s="17">
        <f t="shared" ref="D145:D162" si="22">B145/C145</f>
        <v>61.384304219078849</v>
      </c>
      <c r="E145" s="4">
        <f t="shared" ref="E145:E162" si="23">D145*0.2</f>
        <v>12.27686084381577</v>
      </c>
      <c r="F145" s="17">
        <f t="shared" ref="F145:F162" si="24">D145+E145</f>
        <v>73.661165062894625</v>
      </c>
    </row>
    <row r="146" spans="1:6" ht="27" customHeight="1" x14ac:dyDescent="0.2">
      <c r="A146" s="2">
        <v>14</v>
      </c>
      <c r="B146" s="4">
        <f t="shared" si="21"/>
        <v>90457.299381810662</v>
      </c>
      <c r="C146" s="16">
        <f>$C$145</f>
        <v>1607</v>
      </c>
      <c r="D146" s="17">
        <f t="shared" si="22"/>
        <v>56.289545352713539</v>
      </c>
      <c r="E146" s="4">
        <f t="shared" si="23"/>
        <v>11.257909070542709</v>
      </c>
      <c r="F146" s="17">
        <f t="shared" si="24"/>
        <v>67.547454423256255</v>
      </c>
    </row>
    <row r="147" spans="1:6" ht="27" customHeight="1" x14ac:dyDescent="0.2">
      <c r="A147" s="2">
        <v>13</v>
      </c>
      <c r="B147" s="4">
        <f t="shared" si="21"/>
        <v>84605.278602501829</v>
      </c>
      <c r="C147" s="16">
        <f t="shared" ref="C147:C162" si="25">$C$145</f>
        <v>1607</v>
      </c>
      <c r="D147" s="17">
        <f t="shared" si="22"/>
        <v>52.64796428282628</v>
      </c>
      <c r="E147" s="4">
        <f t="shared" si="23"/>
        <v>10.529592856565257</v>
      </c>
      <c r="F147" s="17">
        <f t="shared" si="24"/>
        <v>63.177557139391538</v>
      </c>
    </row>
    <row r="148" spans="1:6" ht="27" customHeight="1" x14ac:dyDescent="0.2">
      <c r="A148" s="2">
        <v>12</v>
      </c>
      <c r="B148" s="4">
        <f t="shared" si="21"/>
        <v>81456.768153832454</v>
      </c>
      <c r="C148" s="16">
        <f t="shared" si="25"/>
        <v>1607</v>
      </c>
      <c r="D148" s="17">
        <f t="shared" si="22"/>
        <v>50.688716959447703</v>
      </c>
      <c r="E148" s="4">
        <f t="shared" si="23"/>
        <v>10.137743391889542</v>
      </c>
      <c r="F148" s="17">
        <f t="shared" si="24"/>
        <v>60.826460351337246</v>
      </c>
    </row>
    <row r="149" spans="1:6" ht="27" customHeight="1" x14ac:dyDescent="0.2">
      <c r="A149" s="2">
        <v>11</v>
      </c>
      <c r="B149" s="4">
        <f t="shared" si="21"/>
        <v>76100.676228513272</v>
      </c>
      <c r="C149" s="16">
        <f t="shared" si="25"/>
        <v>1607</v>
      </c>
      <c r="D149" s="17">
        <f t="shared" si="22"/>
        <v>47.355741274743792</v>
      </c>
      <c r="E149" s="4">
        <f t="shared" si="23"/>
        <v>9.4711482549487584</v>
      </c>
      <c r="F149" s="17">
        <f t="shared" si="24"/>
        <v>56.826889529692551</v>
      </c>
    </row>
    <row r="150" spans="1:6" ht="27" customHeight="1" x14ac:dyDescent="0.2">
      <c r="A150" s="2">
        <v>10</v>
      </c>
      <c r="B150" s="4">
        <f t="shared" si="21"/>
        <v>71593.883979549675</v>
      </c>
      <c r="C150" s="16">
        <f t="shared" si="25"/>
        <v>1607</v>
      </c>
      <c r="D150" s="17">
        <f t="shared" si="22"/>
        <v>44.551265699782</v>
      </c>
      <c r="E150" s="4">
        <f t="shared" si="23"/>
        <v>8.9102531399564011</v>
      </c>
      <c r="F150" s="17">
        <f t="shared" si="24"/>
        <v>53.461518839738403</v>
      </c>
    </row>
    <row r="151" spans="1:6" ht="27" customHeight="1" x14ac:dyDescent="0.2">
      <c r="A151" s="2" t="s">
        <v>15</v>
      </c>
      <c r="B151" s="4">
        <f t="shared" si="21"/>
        <v>68461.051820267472</v>
      </c>
      <c r="C151" s="16">
        <f t="shared" si="25"/>
        <v>1607</v>
      </c>
      <c r="D151" s="17">
        <f t="shared" si="22"/>
        <v>42.601774623688534</v>
      </c>
      <c r="E151" s="4">
        <f t="shared" si="23"/>
        <v>8.5203549247377079</v>
      </c>
      <c r="F151" s="17">
        <f t="shared" si="24"/>
        <v>51.122129548426244</v>
      </c>
    </row>
    <row r="152" spans="1:6" ht="27" customHeight="1" x14ac:dyDescent="0.2">
      <c r="A152" s="2" t="s">
        <v>16</v>
      </c>
      <c r="B152" s="4">
        <f t="shared" si="21"/>
        <v>64426.222108231996</v>
      </c>
      <c r="C152" s="16">
        <f t="shared" si="25"/>
        <v>1607</v>
      </c>
      <c r="D152" s="17">
        <f t="shared" si="22"/>
        <v>40.090990733187304</v>
      </c>
      <c r="E152" s="4">
        <f t="shared" si="23"/>
        <v>8.0181981466374612</v>
      </c>
      <c r="F152" s="17">
        <f t="shared" si="24"/>
        <v>48.109188879824764</v>
      </c>
    </row>
    <row r="153" spans="1:6" ht="27" customHeight="1" x14ac:dyDescent="0.2">
      <c r="A153" s="2" t="s">
        <v>17</v>
      </c>
      <c r="B153" s="4">
        <f t="shared" si="21"/>
        <v>61639.769737789997</v>
      </c>
      <c r="C153" s="16">
        <f t="shared" si="25"/>
        <v>1607</v>
      </c>
      <c r="D153" s="17">
        <f t="shared" si="22"/>
        <v>38.357044018537643</v>
      </c>
      <c r="E153" s="4">
        <f t="shared" si="23"/>
        <v>7.6714088037075285</v>
      </c>
      <c r="F153" s="17">
        <f t="shared" si="24"/>
        <v>46.028452822245171</v>
      </c>
    </row>
    <row r="154" spans="1:6" ht="27" customHeight="1" x14ac:dyDescent="0.2">
      <c r="A154" s="2">
        <v>8</v>
      </c>
      <c r="B154" s="4">
        <f t="shared" si="21"/>
        <v>55961.058345759993</v>
      </c>
      <c r="C154" s="16">
        <f t="shared" si="25"/>
        <v>1607</v>
      </c>
      <c r="D154" s="17">
        <f t="shared" si="22"/>
        <v>34.823309487093958</v>
      </c>
      <c r="E154" s="4">
        <f t="shared" si="23"/>
        <v>6.9646618974187922</v>
      </c>
      <c r="F154" s="17">
        <f t="shared" si="24"/>
        <v>41.787971384512751</v>
      </c>
    </row>
    <row r="155" spans="1:6" ht="27" customHeight="1" x14ac:dyDescent="0.2">
      <c r="A155" s="2">
        <v>7</v>
      </c>
      <c r="B155" s="4">
        <f t="shared" si="21"/>
        <v>53267.287430008</v>
      </c>
      <c r="C155" s="16">
        <f t="shared" si="25"/>
        <v>1607</v>
      </c>
      <c r="D155" s="17">
        <f t="shared" si="22"/>
        <v>33.147036359681394</v>
      </c>
      <c r="E155" s="4">
        <f t="shared" si="23"/>
        <v>6.6294072719362793</v>
      </c>
      <c r="F155" s="17">
        <f t="shared" si="24"/>
        <v>39.776443631617674</v>
      </c>
    </row>
    <row r="156" spans="1:6" ht="27" customHeight="1" x14ac:dyDescent="0.2">
      <c r="A156" s="2">
        <v>6</v>
      </c>
      <c r="B156" s="4">
        <f t="shared" si="21"/>
        <v>51724.193645503001</v>
      </c>
      <c r="C156" s="16">
        <f t="shared" si="25"/>
        <v>1607</v>
      </c>
      <c r="D156" s="17">
        <f t="shared" si="22"/>
        <v>32.186803761980713</v>
      </c>
      <c r="E156" s="4">
        <f t="shared" si="23"/>
        <v>6.4373607523961427</v>
      </c>
      <c r="F156" s="17">
        <f t="shared" si="24"/>
        <v>38.624164514376858</v>
      </c>
    </row>
    <row r="157" spans="1:6" ht="27" customHeight="1" x14ac:dyDescent="0.2">
      <c r="A157" s="2">
        <v>5</v>
      </c>
      <c r="B157" s="4">
        <f t="shared" si="21"/>
        <v>49682.391893632011</v>
      </c>
      <c r="C157" s="16">
        <f t="shared" si="25"/>
        <v>1607</v>
      </c>
      <c r="D157" s="17">
        <f t="shared" si="22"/>
        <v>30.916236399273188</v>
      </c>
      <c r="E157" s="4">
        <f t="shared" si="23"/>
        <v>6.1832472798546378</v>
      </c>
      <c r="F157" s="17">
        <f t="shared" si="24"/>
        <v>37.099483679127829</v>
      </c>
    </row>
    <row r="158" spans="1:6" ht="27" customHeight="1" x14ac:dyDescent="0.2">
      <c r="A158" s="2">
        <v>4</v>
      </c>
      <c r="B158" s="4">
        <f t="shared" si="21"/>
        <v>47589.597507061</v>
      </c>
      <c r="C158" s="16">
        <f t="shared" si="25"/>
        <v>1607</v>
      </c>
      <c r="D158" s="17">
        <f t="shared" si="22"/>
        <v>29.613937465501557</v>
      </c>
      <c r="E158" s="4">
        <f t="shared" si="23"/>
        <v>5.9227874931003122</v>
      </c>
      <c r="F158" s="17">
        <f t="shared" si="24"/>
        <v>35.536724958601866</v>
      </c>
    </row>
    <row r="159" spans="1:6" ht="27" customHeight="1" x14ac:dyDescent="0.2">
      <c r="A159" s="2">
        <v>3</v>
      </c>
      <c r="B159" s="4">
        <f t="shared" si="21"/>
        <v>46051.093059679006</v>
      </c>
      <c r="C159" s="16">
        <f t="shared" si="25"/>
        <v>1607</v>
      </c>
      <c r="D159" s="17">
        <f t="shared" si="22"/>
        <v>28.656560709196643</v>
      </c>
      <c r="E159" s="4">
        <f t="shared" si="23"/>
        <v>5.7313121418393287</v>
      </c>
      <c r="F159" s="17">
        <f t="shared" si="24"/>
        <v>34.387872851035972</v>
      </c>
    </row>
    <row r="160" spans="1:6" ht="27" customHeight="1" x14ac:dyDescent="0.2">
      <c r="A160" s="2" t="s">
        <v>18</v>
      </c>
      <c r="B160" s="4">
        <f t="shared" si="21"/>
        <v>44278.305785092001</v>
      </c>
      <c r="C160" s="16">
        <f t="shared" si="25"/>
        <v>1607</v>
      </c>
      <c r="D160" s="17">
        <f t="shared" si="22"/>
        <v>27.553395012502801</v>
      </c>
      <c r="E160" s="4">
        <f t="shared" si="23"/>
        <v>5.5106790025005603</v>
      </c>
      <c r="F160" s="17">
        <f t="shared" si="24"/>
        <v>33.064074015003364</v>
      </c>
    </row>
    <row r="161" spans="1:6" ht="27" customHeight="1" x14ac:dyDescent="0.2">
      <c r="A161" s="2">
        <v>2</v>
      </c>
      <c r="B161" s="4">
        <f t="shared" si="21"/>
        <v>43369.475388530504</v>
      </c>
      <c r="C161" s="16">
        <f t="shared" si="25"/>
        <v>1607</v>
      </c>
      <c r="D161" s="17">
        <f t="shared" si="22"/>
        <v>26.98785027288768</v>
      </c>
      <c r="E161" s="4">
        <f t="shared" si="23"/>
        <v>5.3975700545775362</v>
      </c>
      <c r="F161" s="17">
        <f t="shared" si="24"/>
        <v>32.385420327465219</v>
      </c>
    </row>
    <row r="162" spans="1:6" ht="27" customHeight="1" x14ac:dyDescent="0.2">
      <c r="A162" s="2">
        <v>1</v>
      </c>
      <c r="B162" s="4">
        <f>AVERAGE(C110:G110)</f>
        <v>35796.825504103603</v>
      </c>
      <c r="C162" s="16">
        <f t="shared" si="25"/>
        <v>1607</v>
      </c>
      <c r="D162" s="17">
        <f t="shared" si="22"/>
        <v>22.27556036347455</v>
      </c>
      <c r="E162" s="4">
        <f t="shared" si="23"/>
        <v>4.4551120726949103</v>
      </c>
      <c r="F162" s="17">
        <f t="shared" si="24"/>
        <v>26.73067243616946</v>
      </c>
    </row>
    <row r="163" spans="1:6" ht="27" customHeight="1" x14ac:dyDescent="0.2"/>
    <row r="164" spans="1:6" ht="27" customHeight="1" x14ac:dyDescent="0.2">
      <c r="A164" s="87" t="s">
        <v>192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7" t="s">
        <v>46</v>
      </c>
      <c r="C165" s="67" t="s">
        <v>47</v>
      </c>
      <c r="D165" s="67" t="s">
        <v>48</v>
      </c>
      <c r="E165" s="67" t="s">
        <v>49</v>
      </c>
      <c r="F165" s="67" t="s">
        <v>50</v>
      </c>
    </row>
    <row r="166" spans="1:6" ht="27" customHeight="1" x14ac:dyDescent="0.2">
      <c r="A166" s="5" t="s">
        <v>23</v>
      </c>
      <c r="B166" s="4">
        <f t="shared" ref="B166:B182" si="26">AVERAGE(B116:G116)</f>
        <v>82358.456259298066</v>
      </c>
      <c r="C166" s="16">
        <f>'Neueinstell. ab 01.07.22'!C166</f>
        <v>1591.4</v>
      </c>
      <c r="D166" s="17">
        <f t="shared" ref="D166:D182" si="27">B166/C166</f>
        <v>51.752203254554516</v>
      </c>
      <c r="E166" s="4">
        <f t="shared" ref="E166:E182" si="28">D166*0.2</f>
        <v>10.350440650910905</v>
      </c>
      <c r="F166" s="17">
        <f t="shared" ref="F166:F182" si="29">D166+E166</f>
        <v>62.10264390546542</v>
      </c>
    </row>
    <row r="167" spans="1:6" ht="27" customHeight="1" x14ac:dyDescent="0.2">
      <c r="A167" s="5" t="s">
        <v>24</v>
      </c>
      <c r="B167" s="4">
        <f t="shared" si="26"/>
        <v>76636.850686186648</v>
      </c>
      <c r="C167" s="16">
        <f>C166</f>
        <v>1591.4</v>
      </c>
      <c r="D167" s="17">
        <f t="shared" si="27"/>
        <v>48.156874881353929</v>
      </c>
      <c r="E167" s="4">
        <f t="shared" si="28"/>
        <v>9.6313749762707861</v>
      </c>
      <c r="F167" s="17">
        <f t="shared" si="29"/>
        <v>57.788249857624713</v>
      </c>
    </row>
    <row r="168" spans="1:6" ht="27" customHeight="1" x14ac:dyDescent="0.2">
      <c r="A168" s="5" t="s">
        <v>25</v>
      </c>
      <c r="B168" s="4">
        <f t="shared" si="26"/>
        <v>73598.787039455739</v>
      </c>
      <c r="C168" s="16">
        <f t="shared" ref="C168:C182" si="30">C167</f>
        <v>1591.4</v>
      </c>
      <c r="D168" s="17">
        <f t="shared" si="27"/>
        <v>46.247823953409409</v>
      </c>
      <c r="E168" s="4">
        <f t="shared" si="28"/>
        <v>9.2495647906818821</v>
      </c>
      <c r="F168" s="17">
        <f t="shared" si="29"/>
        <v>55.497388744091289</v>
      </c>
    </row>
    <row r="169" spans="1:6" ht="27" customHeight="1" x14ac:dyDescent="0.2">
      <c r="A169" s="5" t="s">
        <v>26</v>
      </c>
      <c r="B169" s="4">
        <f t="shared" si="26"/>
        <v>73879.352075552553</v>
      </c>
      <c r="C169" s="16">
        <f t="shared" si="30"/>
        <v>1591.4</v>
      </c>
      <c r="D169" s="17">
        <f t="shared" si="27"/>
        <v>46.424124717577321</v>
      </c>
      <c r="E169" s="4">
        <f t="shared" si="28"/>
        <v>9.2848249435154653</v>
      </c>
      <c r="F169" s="17">
        <f t="shared" si="29"/>
        <v>55.708949661092788</v>
      </c>
    </row>
    <row r="170" spans="1:6" ht="27" customHeight="1" x14ac:dyDescent="0.2">
      <c r="A170" s="5" t="s">
        <v>27</v>
      </c>
      <c r="B170" s="4">
        <f t="shared" si="26"/>
        <v>72761.893461895015</v>
      </c>
      <c r="C170" s="16">
        <f t="shared" si="30"/>
        <v>1591.4</v>
      </c>
      <c r="D170" s="17">
        <f t="shared" si="27"/>
        <v>45.721938834922085</v>
      </c>
      <c r="E170" s="4">
        <f t="shared" si="28"/>
        <v>9.1443877669844174</v>
      </c>
      <c r="F170" s="17">
        <f t="shared" si="29"/>
        <v>54.866326601906501</v>
      </c>
    </row>
    <row r="171" spans="1:6" ht="27" customHeight="1" x14ac:dyDescent="0.2">
      <c r="A171" s="5" t="s">
        <v>28</v>
      </c>
      <c r="B171" s="4">
        <f t="shared" si="26"/>
        <v>71188.632175834471</v>
      </c>
      <c r="C171" s="16">
        <f t="shared" si="30"/>
        <v>1591.4</v>
      </c>
      <c r="D171" s="17">
        <f t="shared" si="27"/>
        <v>44.733336795170587</v>
      </c>
      <c r="E171" s="4">
        <f t="shared" si="28"/>
        <v>8.9466673590341177</v>
      </c>
      <c r="F171" s="17">
        <f t="shared" si="29"/>
        <v>53.680004154204703</v>
      </c>
    </row>
    <row r="172" spans="1:6" ht="27" customHeight="1" x14ac:dyDescent="0.2">
      <c r="A172" s="5" t="s">
        <v>29</v>
      </c>
      <c r="B172" s="4">
        <f t="shared" si="26"/>
        <v>71000.836431901262</v>
      </c>
      <c r="C172" s="16">
        <f t="shared" si="30"/>
        <v>1591.4</v>
      </c>
      <c r="D172" s="17">
        <f t="shared" si="27"/>
        <v>44.615330169599886</v>
      </c>
      <c r="E172" s="4">
        <f t="shared" si="28"/>
        <v>8.9230660339199783</v>
      </c>
      <c r="F172" s="17">
        <f t="shared" si="29"/>
        <v>53.538396203519866</v>
      </c>
    </row>
    <row r="173" spans="1:6" ht="27" customHeight="1" x14ac:dyDescent="0.2">
      <c r="A173" s="5" t="s">
        <v>30</v>
      </c>
      <c r="B173" s="4">
        <f t="shared" si="26"/>
        <v>69818.709706941139</v>
      </c>
      <c r="C173" s="16">
        <f t="shared" si="30"/>
        <v>1591.4</v>
      </c>
      <c r="D173" s="17">
        <f t="shared" si="27"/>
        <v>43.872508298945036</v>
      </c>
      <c r="E173" s="4">
        <f t="shared" si="28"/>
        <v>8.7745016597890082</v>
      </c>
      <c r="F173" s="17">
        <f t="shared" si="29"/>
        <v>52.647009958734046</v>
      </c>
    </row>
    <row r="174" spans="1:6" ht="27" customHeight="1" x14ac:dyDescent="0.2">
      <c r="A174" s="7" t="s">
        <v>31</v>
      </c>
      <c r="B174" s="4">
        <f t="shared" si="26"/>
        <v>67862.668767261202</v>
      </c>
      <c r="C174" s="16">
        <f t="shared" si="30"/>
        <v>1591.4</v>
      </c>
      <c r="D174" s="17">
        <f t="shared" si="27"/>
        <v>42.643376126216666</v>
      </c>
      <c r="E174" s="4">
        <f t="shared" si="28"/>
        <v>8.5286752252433331</v>
      </c>
      <c r="F174" s="17">
        <f t="shared" si="29"/>
        <v>51.172051351459999</v>
      </c>
    </row>
    <row r="175" spans="1:6" ht="27" customHeight="1" x14ac:dyDescent="0.2">
      <c r="A175" s="7" t="s">
        <v>32</v>
      </c>
      <c r="B175" s="4">
        <f t="shared" si="26"/>
        <v>65842.263677897063</v>
      </c>
      <c r="C175" s="16">
        <f t="shared" si="30"/>
        <v>1591.4</v>
      </c>
      <c r="D175" s="17">
        <f t="shared" si="27"/>
        <v>41.373798968139411</v>
      </c>
      <c r="E175" s="4">
        <f t="shared" si="28"/>
        <v>8.2747597936278829</v>
      </c>
      <c r="F175" s="17">
        <f t="shared" si="29"/>
        <v>49.648558761767291</v>
      </c>
    </row>
    <row r="176" spans="1:6" ht="27" customHeight="1" x14ac:dyDescent="0.2">
      <c r="A176" s="7" t="s">
        <v>33</v>
      </c>
      <c r="B176" s="4">
        <f t="shared" si="26"/>
        <v>64951.166258657431</v>
      </c>
      <c r="C176" s="16">
        <f t="shared" si="30"/>
        <v>1591.4</v>
      </c>
      <c r="D176" s="17">
        <f t="shared" si="27"/>
        <v>40.813853373543687</v>
      </c>
      <c r="E176" s="4">
        <f t="shared" si="28"/>
        <v>8.162770674708737</v>
      </c>
      <c r="F176" s="17">
        <f t="shared" si="29"/>
        <v>48.976624048252425</v>
      </c>
    </row>
    <row r="177" spans="1:9" ht="27" customHeight="1" x14ac:dyDescent="0.2">
      <c r="A177" s="7" t="s">
        <v>34</v>
      </c>
      <c r="B177" s="4">
        <f t="shared" si="26"/>
        <v>64951.166258657431</v>
      </c>
      <c r="C177" s="16">
        <f t="shared" si="30"/>
        <v>1591.4</v>
      </c>
      <c r="D177" s="17">
        <f t="shared" si="27"/>
        <v>40.813853373543687</v>
      </c>
      <c r="E177" s="4">
        <f t="shared" si="28"/>
        <v>8.162770674708737</v>
      </c>
      <c r="F177" s="17">
        <f t="shared" si="29"/>
        <v>48.976624048252425</v>
      </c>
    </row>
    <row r="178" spans="1:9" ht="27" customHeight="1" x14ac:dyDescent="0.2">
      <c r="A178" s="5" t="s">
        <v>35</v>
      </c>
      <c r="B178" s="4">
        <f t="shared" si="26"/>
        <v>61040.548005192999</v>
      </c>
      <c r="C178" s="16">
        <f t="shared" si="30"/>
        <v>1591.4</v>
      </c>
      <c r="D178" s="17">
        <f t="shared" si="27"/>
        <v>38.356508737710818</v>
      </c>
      <c r="E178" s="4">
        <f t="shared" si="28"/>
        <v>7.6713017475421639</v>
      </c>
      <c r="F178" s="17">
        <f t="shared" si="29"/>
        <v>46.027810485252985</v>
      </c>
    </row>
    <row r="179" spans="1:9" ht="27" customHeight="1" x14ac:dyDescent="0.2">
      <c r="A179" s="5" t="s">
        <v>36</v>
      </c>
      <c r="B179" s="4">
        <f t="shared" si="26"/>
        <v>59282.661911634998</v>
      </c>
      <c r="C179" s="16">
        <f t="shared" si="30"/>
        <v>1591.4</v>
      </c>
      <c r="D179" s="17">
        <f t="shared" si="27"/>
        <v>37.251892617591423</v>
      </c>
      <c r="E179" s="4">
        <f t="shared" si="28"/>
        <v>7.4503785235182853</v>
      </c>
      <c r="F179" s="17">
        <f t="shared" si="29"/>
        <v>44.702271141109705</v>
      </c>
    </row>
    <row r="180" spans="1:9" ht="27" customHeight="1" x14ac:dyDescent="0.2">
      <c r="A180" s="5" t="s">
        <v>37</v>
      </c>
      <c r="B180" s="4">
        <f t="shared" si="26"/>
        <v>55671.561826871504</v>
      </c>
      <c r="C180" s="16">
        <f t="shared" si="30"/>
        <v>1591.4</v>
      </c>
      <c r="D180" s="17">
        <f t="shared" si="27"/>
        <v>34.982758468563219</v>
      </c>
      <c r="E180" s="4">
        <f t="shared" si="28"/>
        <v>6.996551693712644</v>
      </c>
      <c r="F180" s="17">
        <f t="shared" si="29"/>
        <v>41.979310162275866</v>
      </c>
    </row>
    <row r="181" spans="1:9" ht="27" customHeight="1" x14ac:dyDescent="0.2">
      <c r="A181" s="5" t="s">
        <v>38</v>
      </c>
      <c r="B181" s="4">
        <f t="shared" si="26"/>
        <v>52542.455456989002</v>
      </c>
      <c r="C181" s="16">
        <f t="shared" si="30"/>
        <v>1591.4</v>
      </c>
      <c r="D181" s="17">
        <f t="shared" si="27"/>
        <v>33.01649833919128</v>
      </c>
      <c r="E181" s="4">
        <f t="shared" si="28"/>
        <v>6.6032996678382565</v>
      </c>
      <c r="F181" s="17">
        <f t="shared" si="29"/>
        <v>39.619798007029537</v>
      </c>
    </row>
    <row r="182" spans="1:9" ht="27" customHeight="1" x14ac:dyDescent="0.2">
      <c r="A182" s="5" t="s">
        <v>39</v>
      </c>
      <c r="B182" s="4">
        <f t="shared" si="26"/>
        <v>46863.179096518004</v>
      </c>
      <c r="C182" s="16">
        <f t="shared" si="30"/>
        <v>1591.4</v>
      </c>
      <c r="D182" s="17">
        <f t="shared" si="27"/>
        <v>29.447768692043486</v>
      </c>
      <c r="E182" s="4">
        <f t="shared" si="28"/>
        <v>5.8895537384086971</v>
      </c>
      <c r="F182" s="17">
        <f t="shared" si="29"/>
        <v>35.337322430452183</v>
      </c>
    </row>
    <row r="184" spans="1:9" ht="48.75" customHeight="1" x14ac:dyDescent="0.2">
      <c r="A184" s="91" t="s">
        <v>161</v>
      </c>
      <c r="B184" s="91"/>
      <c r="C184" s="91"/>
      <c r="D184" s="91"/>
      <c r="E184" s="91"/>
      <c r="F184" s="91"/>
      <c r="G184" s="91"/>
    </row>
    <row r="185" spans="1:9" ht="15.75" x14ac:dyDescent="0.2">
      <c r="A185" s="38"/>
    </row>
    <row r="187" spans="1:9" x14ac:dyDescent="0.2">
      <c r="A187" s="18" t="s">
        <v>51</v>
      </c>
      <c r="B187" s="19" t="s">
        <v>52</v>
      </c>
      <c r="C187" s="20"/>
      <c r="D187" s="19" t="s">
        <v>53</v>
      </c>
      <c r="E187" s="20"/>
      <c r="G187" s="21"/>
      <c r="H187" s="22"/>
      <c r="I187" s="23"/>
    </row>
    <row r="188" spans="1:9" x14ac:dyDescent="0.2">
      <c r="A188" s="24" t="s">
        <v>54</v>
      </c>
      <c r="B188" s="55" t="s">
        <v>149</v>
      </c>
      <c r="C188" s="56">
        <f>G109</f>
        <v>48694.834534941991</v>
      </c>
      <c r="D188" s="71" t="s">
        <v>184</v>
      </c>
      <c r="E188" s="72">
        <f>F132</f>
        <v>49296.887575299996</v>
      </c>
      <c r="F188" s="25"/>
      <c r="G188" s="26"/>
      <c r="H188" s="27"/>
      <c r="I188" s="28"/>
    </row>
    <row r="189" spans="1:9" x14ac:dyDescent="0.2">
      <c r="A189" s="24" t="s">
        <v>55</v>
      </c>
      <c r="B189" s="59" t="s">
        <v>56</v>
      </c>
      <c r="C189" s="60">
        <f>G109</f>
        <v>48694.834534941991</v>
      </c>
      <c r="D189" s="61" t="s">
        <v>57</v>
      </c>
      <c r="E189" s="60">
        <f>G132</f>
        <v>51033.186786835009</v>
      </c>
      <c r="F189" s="25"/>
      <c r="G189" s="26"/>
      <c r="H189" s="29"/>
      <c r="I189" s="28"/>
    </row>
    <row r="190" spans="1:9" x14ac:dyDescent="0.2">
      <c r="A190" s="24" t="s">
        <v>58</v>
      </c>
      <c r="B190" s="59" t="s">
        <v>56</v>
      </c>
      <c r="C190" s="60">
        <f>G109</f>
        <v>48694.834534941991</v>
      </c>
      <c r="D190" s="61" t="s">
        <v>57</v>
      </c>
      <c r="E190" s="60">
        <f>G132</f>
        <v>51033.186786835009</v>
      </c>
      <c r="F190" s="25"/>
      <c r="G190" s="26"/>
      <c r="H190" s="29"/>
      <c r="I190" s="28"/>
    </row>
    <row r="191" spans="1:9" x14ac:dyDescent="0.2">
      <c r="A191" s="24" t="s">
        <v>59</v>
      </c>
      <c r="B191" s="59" t="s">
        <v>56</v>
      </c>
      <c r="C191" s="60">
        <f>G109</f>
        <v>48694.834534941991</v>
      </c>
      <c r="D191" s="61" t="s">
        <v>57</v>
      </c>
      <c r="E191" s="60">
        <f>G132</f>
        <v>51033.186786835009</v>
      </c>
      <c r="F191" s="25"/>
      <c r="G191" s="26"/>
      <c r="H191" s="29"/>
      <c r="I191" s="28"/>
    </row>
    <row r="192" spans="1:9" x14ac:dyDescent="0.2">
      <c r="A192" s="24" t="s">
        <v>60</v>
      </c>
      <c r="B192" s="55" t="s">
        <v>149</v>
      </c>
      <c r="C192" s="56">
        <f>G109</f>
        <v>48694.834534941991</v>
      </c>
      <c r="D192" s="57" t="s">
        <v>162</v>
      </c>
      <c r="E192" s="58">
        <f>G132</f>
        <v>51033.186786835009</v>
      </c>
      <c r="F192" s="25"/>
      <c r="G192" s="26"/>
      <c r="H192" s="27"/>
      <c r="I192" s="28"/>
    </row>
    <row r="193" spans="1:9" x14ac:dyDescent="0.2">
      <c r="A193" s="24" t="s">
        <v>61</v>
      </c>
      <c r="B193" s="59" t="s">
        <v>56</v>
      </c>
      <c r="C193" s="60">
        <f>G109</f>
        <v>48694.834534941991</v>
      </c>
      <c r="D193" s="61" t="s">
        <v>62</v>
      </c>
      <c r="E193" s="60">
        <f>E131</f>
        <v>54725.393490013004</v>
      </c>
      <c r="F193" s="25"/>
      <c r="G193" s="26"/>
      <c r="H193" s="30"/>
      <c r="I193" s="31"/>
    </row>
    <row r="194" spans="1:9" x14ac:dyDescent="0.2">
      <c r="A194" s="24" t="s">
        <v>63</v>
      </c>
      <c r="B194" s="59" t="s">
        <v>56</v>
      </c>
      <c r="C194" s="60">
        <f>G109</f>
        <v>48694.834534941991</v>
      </c>
      <c r="D194" s="61" t="s">
        <v>62</v>
      </c>
      <c r="E194" s="60">
        <f>E131</f>
        <v>54725.393490013004</v>
      </c>
      <c r="F194" s="25"/>
      <c r="G194" s="26"/>
      <c r="H194" s="30"/>
      <c r="I194" s="31"/>
    </row>
    <row r="195" spans="1:9" x14ac:dyDescent="0.2">
      <c r="A195" s="24" t="s">
        <v>64</v>
      </c>
      <c r="B195" s="59" t="s">
        <v>56</v>
      </c>
      <c r="C195" s="60">
        <f>G109</f>
        <v>48694.834534941991</v>
      </c>
      <c r="D195" s="61" t="s">
        <v>62</v>
      </c>
      <c r="E195" s="60">
        <f>E131</f>
        <v>54725.393490013004</v>
      </c>
      <c r="F195" s="25"/>
      <c r="G195" s="26"/>
      <c r="H195" s="30"/>
      <c r="I195" s="31"/>
    </row>
    <row r="196" spans="1:9" x14ac:dyDescent="0.2">
      <c r="A196" s="24" t="s">
        <v>65</v>
      </c>
      <c r="B196" s="55" t="s">
        <v>150</v>
      </c>
      <c r="C196" s="58">
        <f>G107</f>
        <v>49765.679863641999</v>
      </c>
      <c r="D196" s="57" t="s">
        <v>166</v>
      </c>
      <c r="E196" s="58">
        <f>G131</f>
        <v>57416.274823131986</v>
      </c>
      <c r="F196" s="25"/>
      <c r="G196" s="26"/>
      <c r="H196" s="27"/>
      <c r="I196" s="28"/>
    </row>
    <row r="197" spans="1:9" x14ac:dyDescent="0.2">
      <c r="A197" s="24" t="s">
        <v>66</v>
      </c>
      <c r="B197" s="59" t="s">
        <v>67</v>
      </c>
      <c r="C197" s="60">
        <f>F106</f>
        <v>50680.317754711003</v>
      </c>
      <c r="D197" s="61" t="s">
        <v>68</v>
      </c>
      <c r="E197" s="60">
        <f>G131</f>
        <v>57416.274823131986</v>
      </c>
      <c r="F197" s="25"/>
      <c r="G197" s="26"/>
      <c r="H197" s="30"/>
      <c r="I197" s="31"/>
    </row>
    <row r="198" spans="1:9" x14ac:dyDescent="0.2">
      <c r="A198" s="24" t="s">
        <v>69</v>
      </c>
      <c r="B198" s="59" t="s">
        <v>70</v>
      </c>
      <c r="C198" s="60">
        <f>G106</f>
        <v>51621.131864925992</v>
      </c>
      <c r="D198" s="61" t="s">
        <v>68</v>
      </c>
      <c r="E198" s="60">
        <f>G131</f>
        <v>57416.274823131986</v>
      </c>
      <c r="F198" s="25"/>
      <c r="G198" s="26"/>
      <c r="H198" s="30"/>
      <c r="I198" s="31"/>
    </row>
    <row r="199" spans="1:9" x14ac:dyDescent="0.2">
      <c r="A199" s="24" t="s">
        <v>71</v>
      </c>
      <c r="B199" s="59" t="s">
        <v>70</v>
      </c>
      <c r="C199" s="60">
        <f>G106</f>
        <v>51621.131864925992</v>
      </c>
      <c r="D199" s="61" t="s">
        <v>68</v>
      </c>
      <c r="E199" s="60">
        <f>G131</f>
        <v>57416.274823131986</v>
      </c>
      <c r="F199" s="25"/>
      <c r="G199" s="26"/>
      <c r="H199" s="30"/>
      <c r="I199" s="31"/>
    </row>
    <row r="200" spans="1:9" x14ac:dyDescent="0.2">
      <c r="A200" s="24" t="s">
        <v>72</v>
      </c>
      <c r="B200" s="55" t="s">
        <v>151</v>
      </c>
      <c r="C200" s="58">
        <f>G105</f>
        <v>54177.732593335008</v>
      </c>
      <c r="D200" s="61" t="s">
        <v>73</v>
      </c>
      <c r="E200" s="58">
        <f>F130</f>
        <v>59065.716580228007</v>
      </c>
      <c r="F200" s="25"/>
      <c r="G200" s="26"/>
      <c r="H200" s="27"/>
      <c r="I200" s="28"/>
    </row>
    <row r="201" spans="1:9" x14ac:dyDescent="0.2">
      <c r="A201" s="24" t="s">
        <v>74</v>
      </c>
      <c r="B201" s="59" t="s">
        <v>75</v>
      </c>
      <c r="C201" s="60">
        <f>E104</f>
        <v>53173.007714295993</v>
      </c>
      <c r="D201" s="61" t="s">
        <v>73</v>
      </c>
      <c r="E201" s="60">
        <f>F130</f>
        <v>59065.716580228007</v>
      </c>
      <c r="F201" s="25"/>
      <c r="G201" s="26"/>
      <c r="H201" s="30"/>
      <c r="I201" s="31"/>
    </row>
    <row r="202" spans="1:9" x14ac:dyDescent="0.2">
      <c r="A202" s="24" t="s">
        <v>76</v>
      </c>
      <c r="B202" s="59" t="s">
        <v>77</v>
      </c>
      <c r="C202" s="60">
        <f>F104</f>
        <v>55308.919206429993</v>
      </c>
      <c r="D202" s="61" t="s">
        <v>78</v>
      </c>
      <c r="E202" s="60">
        <f>G130</f>
        <v>62108.277117327998</v>
      </c>
      <c r="F202" s="25"/>
      <c r="G202" s="26"/>
      <c r="H202" s="30"/>
      <c r="I202" s="31"/>
    </row>
    <row r="203" spans="1:9" x14ac:dyDescent="0.2">
      <c r="A203" s="24" t="s">
        <v>79</v>
      </c>
      <c r="B203" s="59" t="s">
        <v>77</v>
      </c>
      <c r="C203" s="60">
        <f>F104</f>
        <v>55308.919206429993</v>
      </c>
      <c r="D203" s="61" t="s">
        <v>78</v>
      </c>
      <c r="E203" s="60">
        <f>G130</f>
        <v>62108.277117327998</v>
      </c>
      <c r="F203" s="25"/>
      <c r="G203" s="26"/>
      <c r="H203" s="30"/>
      <c r="I203" s="31"/>
    </row>
    <row r="204" spans="1:9" x14ac:dyDescent="0.2">
      <c r="A204" s="24" t="s">
        <v>80</v>
      </c>
      <c r="B204" s="55" t="s">
        <v>152</v>
      </c>
      <c r="C204" s="58">
        <f>G104</f>
        <v>56396.932055479017</v>
      </c>
      <c r="D204" s="61" t="s">
        <v>81</v>
      </c>
      <c r="E204" s="58">
        <f>E129</f>
        <v>61235.283211264003</v>
      </c>
      <c r="F204" s="25"/>
      <c r="G204" s="26"/>
      <c r="H204" s="27"/>
      <c r="I204" s="28"/>
    </row>
    <row r="205" spans="1:9" x14ac:dyDescent="0.2">
      <c r="A205" s="24" t="s">
        <v>82</v>
      </c>
      <c r="B205" s="59" t="s">
        <v>83</v>
      </c>
      <c r="C205" s="60">
        <f>D102</f>
        <v>55118.716678999008</v>
      </c>
      <c r="D205" s="61" t="s">
        <v>81</v>
      </c>
      <c r="E205" s="60">
        <f>E129</f>
        <v>61235.283211264003</v>
      </c>
      <c r="F205" s="25"/>
      <c r="G205" s="26"/>
      <c r="H205" s="30"/>
      <c r="I205" s="31"/>
    </row>
    <row r="206" spans="1:9" x14ac:dyDescent="0.2">
      <c r="A206" s="24" t="s">
        <v>84</v>
      </c>
      <c r="B206" s="59" t="s">
        <v>85</v>
      </c>
      <c r="C206" s="60">
        <f>F102</f>
        <v>59855.592491731004</v>
      </c>
      <c r="D206" s="61" t="s">
        <v>86</v>
      </c>
      <c r="E206" s="60">
        <f>F129</f>
        <v>63839.647040841999</v>
      </c>
      <c r="F206" s="25"/>
      <c r="G206" s="26"/>
      <c r="H206" s="30"/>
      <c r="I206" s="31"/>
    </row>
    <row r="207" spans="1:9" x14ac:dyDescent="0.2">
      <c r="A207" s="24" t="s">
        <v>87</v>
      </c>
      <c r="B207" s="59" t="s">
        <v>85</v>
      </c>
      <c r="C207" s="60">
        <f>F102</f>
        <v>59855.592491731004</v>
      </c>
      <c r="D207" s="61" t="s">
        <v>86</v>
      </c>
      <c r="E207" s="60">
        <f>F129</f>
        <v>63839.647040841999</v>
      </c>
      <c r="F207" s="25"/>
      <c r="G207" s="26"/>
      <c r="H207" s="30"/>
      <c r="I207" s="31"/>
    </row>
    <row r="208" spans="1:9" x14ac:dyDescent="0.2">
      <c r="A208" s="24" t="s">
        <v>88</v>
      </c>
      <c r="B208" s="55" t="s">
        <v>163</v>
      </c>
      <c r="C208" s="58">
        <f>G102</f>
        <v>61034.372230545989</v>
      </c>
      <c r="D208" s="61" t="s">
        <v>89</v>
      </c>
      <c r="E208" s="58">
        <f>F127</f>
        <v>73311.358960918005</v>
      </c>
      <c r="F208" s="25"/>
      <c r="G208" s="26"/>
      <c r="H208" s="27"/>
      <c r="I208" s="28"/>
    </row>
    <row r="209" spans="1:9" x14ac:dyDescent="0.2">
      <c r="A209" s="24" t="s">
        <v>90</v>
      </c>
      <c r="B209" s="59" t="s">
        <v>147</v>
      </c>
      <c r="C209" s="60">
        <f>G102</f>
        <v>61034.372230545989</v>
      </c>
      <c r="D209" s="61" t="s">
        <v>89</v>
      </c>
      <c r="E209" s="60">
        <f>F127</f>
        <v>73311.358960918005</v>
      </c>
      <c r="F209" s="25"/>
      <c r="G209" s="26"/>
      <c r="H209" s="30"/>
      <c r="I209" s="31"/>
    </row>
    <row r="210" spans="1:9" x14ac:dyDescent="0.2">
      <c r="A210" s="24" t="s">
        <v>91</v>
      </c>
      <c r="B210" s="59" t="s">
        <v>92</v>
      </c>
      <c r="C210" s="60">
        <f>E100</f>
        <v>67288.135467939996</v>
      </c>
      <c r="D210" s="61" t="s">
        <v>89</v>
      </c>
      <c r="E210" s="60">
        <f>F127</f>
        <v>73311.358960918005</v>
      </c>
      <c r="F210" s="25"/>
      <c r="G210" s="26"/>
      <c r="H210" s="30"/>
      <c r="I210" s="31"/>
    </row>
    <row r="211" spans="1:9" x14ac:dyDescent="0.2">
      <c r="A211" s="24" t="s">
        <v>93</v>
      </c>
      <c r="B211" s="59" t="s">
        <v>92</v>
      </c>
      <c r="C211" s="60">
        <f>E100</f>
        <v>67288.135467939996</v>
      </c>
      <c r="D211" s="61" t="s">
        <v>89</v>
      </c>
      <c r="E211" s="60">
        <f>F127</f>
        <v>73311.358960918005</v>
      </c>
      <c r="F211" s="25"/>
      <c r="G211" s="26"/>
      <c r="H211" s="30"/>
      <c r="I211" s="31"/>
    </row>
    <row r="212" spans="1:9" x14ac:dyDescent="0.2">
      <c r="A212" s="24" t="s">
        <v>94</v>
      </c>
      <c r="B212" s="55" t="s">
        <v>153</v>
      </c>
      <c r="C212" s="58">
        <f>G100</f>
        <v>76662.054791799994</v>
      </c>
      <c r="D212" s="57" t="s">
        <v>164</v>
      </c>
      <c r="E212" s="58">
        <f>G123</f>
        <v>81316.062252948788</v>
      </c>
      <c r="F212" s="25"/>
      <c r="G212" s="28"/>
      <c r="H212" s="28"/>
      <c r="I212" s="28"/>
    </row>
    <row r="213" spans="1:9" x14ac:dyDescent="0.2">
      <c r="A213" s="24" t="s">
        <v>95</v>
      </c>
      <c r="B213" s="59" t="s">
        <v>96</v>
      </c>
      <c r="C213" s="60">
        <f>G100</f>
        <v>76662.054791799994</v>
      </c>
      <c r="D213" s="61" t="s">
        <v>98</v>
      </c>
      <c r="E213" s="60">
        <f>G123</f>
        <v>81316.062252948788</v>
      </c>
      <c r="F213" s="25"/>
      <c r="G213" s="28"/>
      <c r="H213" s="28"/>
      <c r="I213" s="28"/>
    </row>
    <row r="214" spans="1:9" x14ac:dyDescent="0.2">
      <c r="A214" s="24" t="s">
        <v>97</v>
      </c>
      <c r="B214" s="59" t="s">
        <v>96</v>
      </c>
      <c r="C214" s="60">
        <f>G100</f>
        <v>76662.054791799994</v>
      </c>
      <c r="D214" s="61" t="s">
        <v>98</v>
      </c>
      <c r="E214" s="60">
        <f>G123</f>
        <v>81316.062252948788</v>
      </c>
      <c r="F214" s="25"/>
      <c r="G214" s="28"/>
      <c r="H214" s="28"/>
      <c r="I214" s="28"/>
    </row>
    <row r="215" spans="1:9" x14ac:dyDescent="0.2">
      <c r="A215" s="24" t="s">
        <v>99</v>
      </c>
      <c r="B215" s="59" t="s">
        <v>96</v>
      </c>
      <c r="C215" s="60">
        <f>G100</f>
        <v>76662.054791799994</v>
      </c>
      <c r="D215" s="61" t="s">
        <v>98</v>
      </c>
      <c r="E215" s="60">
        <f>G123</f>
        <v>81316.062252948788</v>
      </c>
      <c r="F215" s="25"/>
      <c r="G215" s="28"/>
      <c r="H215" s="28"/>
      <c r="I215" s="28"/>
    </row>
    <row r="216" spans="1:9" x14ac:dyDescent="0.2">
      <c r="A216" s="24" t="s">
        <v>100</v>
      </c>
      <c r="B216" s="62" t="s">
        <v>153</v>
      </c>
      <c r="C216" s="58">
        <f>G100</f>
        <v>76662.054791799994</v>
      </c>
      <c r="D216" s="57" t="s">
        <v>167</v>
      </c>
      <c r="E216" s="58">
        <f>G122</f>
        <v>81512.092232127587</v>
      </c>
      <c r="F216" s="25"/>
      <c r="G216" s="26"/>
      <c r="H216" s="27"/>
      <c r="I216" s="28"/>
    </row>
    <row r="217" spans="1:9" x14ac:dyDescent="0.2">
      <c r="A217" s="24" t="s">
        <v>101</v>
      </c>
      <c r="B217" s="59" t="s">
        <v>96</v>
      </c>
      <c r="C217" s="60">
        <f>G100</f>
        <v>76662.054791799994</v>
      </c>
      <c r="D217" s="61" t="s">
        <v>102</v>
      </c>
      <c r="E217" s="58">
        <f>G122</f>
        <v>81512.092232127587</v>
      </c>
      <c r="F217" s="25"/>
      <c r="G217" s="26"/>
      <c r="H217" s="29"/>
      <c r="I217" s="28"/>
    </row>
    <row r="218" spans="1:9" x14ac:dyDescent="0.2">
      <c r="A218" s="24" t="s">
        <v>103</v>
      </c>
      <c r="B218" s="59" t="s">
        <v>96</v>
      </c>
      <c r="C218" s="60">
        <f>G100</f>
        <v>76662.054791799994</v>
      </c>
      <c r="D218" s="61" t="s">
        <v>102</v>
      </c>
      <c r="E218" s="60">
        <f>G122</f>
        <v>81512.092232127587</v>
      </c>
      <c r="F218" s="25"/>
      <c r="G218" s="26"/>
      <c r="H218" s="30"/>
      <c r="I218" s="31"/>
    </row>
    <row r="219" spans="1:9" x14ac:dyDescent="0.2">
      <c r="A219" s="24" t="s">
        <v>104</v>
      </c>
      <c r="B219" s="59" t="s">
        <v>96</v>
      </c>
      <c r="C219" s="60">
        <f>G100</f>
        <v>76662.054791799994</v>
      </c>
      <c r="D219" s="61" t="s">
        <v>102</v>
      </c>
      <c r="E219" s="60">
        <f>G122</f>
        <v>81512.092232127587</v>
      </c>
      <c r="F219" s="25"/>
      <c r="G219" s="26"/>
      <c r="H219" s="30"/>
      <c r="I219" s="31"/>
    </row>
    <row r="220" spans="1:9" x14ac:dyDescent="0.2">
      <c r="A220" s="24" t="s">
        <v>105</v>
      </c>
      <c r="B220" s="55" t="s">
        <v>154</v>
      </c>
      <c r="C220" s="58">
        <f>G98</f>
        <v>82870.621960948803</v>
      </c>
      <c r="D220" s="61" t="s">
        <v>108</v>
      </c>
      <c r="E220" s="58">
        <f>G119</f>
        <v>86650.067523038393</v>
      </c>
      <c r="F220" s="25"/>
      <c r="G220" s="26"/>
      <c r="H220" s="27"/>
      <c r="I220" s="28"/>
    </row>
    <row r="221" spans="1:9" x14ac:dyDescent="0.2">
      <c r="A221" s="24" t="s">
        <v>106</v>
      </c>
      <c r="B221" s="59" t="s">
        <v>107</v>
      </c>
      <c r="C221" s="58">
        <f>G98</f>
        <v>82870.621960948803</v>
      </c>
      <c r="D221" s="61" t="s">
        <v>108</v>
      </c>
      <c r="E221" s="60">
        <f>G119</f>
        <v>86650.067523038393</v>
      </c>
      <c r="F221" s="25"/>
      <c r="G221" s="26"/>
      <c r="H221" s="27"/>
      <c r="I221" s="28"/>
    </row>
    <row r="222" spans="1:9" x14ac:dyDescent="0.2">
      <c r="A222" s="24" t="s">
        <v>109</v>
      </c>
      <c r="B222" s="59" t="s">
        <v>107</v>
      </c>
      <c r="C222" s="60">
        <f>G98</f>
        <v>82870.621960948803</v>
      </c>
      <c r="D222" s="61" t="s">
        <v>108</v>
      </c>
      <c r="E222" s="60">
        <f>G119</f>
        <v>86650.067523038393</v>
      </c>
      <c r="F222" s="25"/>
      <c r="G222" s="26"/>
      <c r="H222" s="30"/>
      <c r="I222" s="31"/>
    </row>
    <row r="223" spans="1:9" x14ac:dyDescent="0.2">
      <c r="A223" s="24" t="s">
        <v>110</v>
      </c>
      <c r="B223" s="59" t="s">
        <v>107</v>
      </c>
      <c r="C223" s="60">
        <f>G98</f>
        <v>82870.621960948803</v>
      </c>
      <c r="D223" s="61" t="s">
        <v>108</v>
      </c>
      <c r="E223" s="60">
        <f>G119</f>
        <v>86650.067523038393</v>
      </c>
      <c r="F223" s="25"/>
      <c r="G223" s="26"/>
      <c r="H223" s="30"/>
      <c r="I223" s="31"/>
    </row>
    <row r="224" spans="1:9" x14ac:dyDescent="0.2">
      <c r="A224" s="24" t="s">
        <v>111</v>
      </c>
      <c r="B224" s="55" t="s">
        <v>155</v>
      </c>
      <c r="C224" s="58">
        <f>G97</f>
        <v>90850.643310025218</v>
      </c>
      <c r="D224" s="61" t="s">
        <v>114</v>
      </c>
      <c r="E224" s="58">
        <f>G117</f>
        <v>91625.124956550804</v>
      </c>
      <c r="F224" s="25"/>
      <c r="G224" s="26"/>
      <c r="H224" s="27"/>
      <c r="I224" s="28"/>
    </row>
    <row r="225" spans="1:9" x14ac:dyDescent="0.2">
      <c r="A225" s="24" t="s">
        <v>112</v>
      </c>
      <c r="B225" s="59" t="s">
        <v>113</v>
      </c>
      <c r="C225" s="58">
        <f>G97</f>
        <v>90850.643310025218</v>
      </c>
      <c r="D225" s="61" t="s">
        <v>114</v>
      </c>
      <c r="E225" s="60">
        <f>G117</f>
        <v>91625.124956550804</v>
      </c>
      <c r="F225" s="25"/>
      <c r="G225" s="26"/>
      <c r="H225" s="27"/>
      <c r="I225" s="28"/>
    </row>
    <row r="226" spans="1:9" x14ac:dyDescent="0.2">
      <c r="A226" s="24" t="s">
        <v>115</v>
      </c>
      <c r="B226" s="59" t="s">
        <v>113</v>
      </c>
      <c r="C226" s="60">
        <f>G97</f>
        <v>90850.643310025218</v>
      </c>
      <c r="D226" s="61" t="s">
        <v>114</v>
      </c>
      <c r="E226" s="60">
        <f>G117</f>
        <v>91625.124956550804</v>
      </c>
      <c r="F226" s="25"/>
      <c r="G226" s="26"/>
      <c r="H226" s="29"/>
      <c r="I226" s="28"/>
    </row>
    <row r="227" spans="1:9" x14ac:dyDescent="0.2">
      <c r="A227" s="24" t="s">
        <v>116</v>
      </c>
      <c r="B227" s="59" t="s">
        <v>113</v>
      </c>
      <c r="C227" s="60">
        <f>G97</f>
        <v>90850.643310025218</v>
      </c>
      <c r="D227" s="61" t="s">
        <v>114</v>
      </c>
      <c r="E227" s="60">
        <f>G117</f>
        <v>91625.124956550804</v>
      </c>
      <c r="F227" s="25"/>
      <c r="G227" s="26"/>
      <c r="H227" s="30"/>
      <c r="I227" s="31"/>
    </row>
    <row r="228" spans="1:9" x14ac:dyDescent="0.2">
      <c r="A228" s="24" t="s">
        <v>117</v>
      </c>
      <c r="B228" s="55" t="s">
        <v>156</v>
      </c>
      <c r="C228" s="58">
        <f>G96</f>
        <v>98830.353747159999</v>
      </c>
      <c r="D228" s="61" t="s">
        <v>120</v>
      </c>
      <c r="E228" s="58">
        <f>G116</f>
        <v>99708.990894121613</v>
      </c>
      <c r="F228" s="25"/>
      <c r="G228" s="26"/>
      <c r="H228" s="27"/>
      <c r="I228" s="28"/>
    </row>
    <row r="229" spans="1:9" x14ac:dyDescent="0.2">
      <c r="A229" s="24" t="s">
        <v>118</v>
      </c>
      <c r="B229" s="59" t="s">
        <v>119</v>
      </c>
      <c r="C229" s="58">
        <f>G96</f>
        <v>98830.353747159999</v>
      </c>
      <c r="D229" s="61" t="s">
        <v>120</v>
      </c>
      <c r="E229" s="60">
        <f>G116</f>
        <v>99708.990894121613</v>
      </c>
      <c r="F229" s="25"/>
      <c r="G229" s="26"/>
      <c r="H229" s="27"/>
      <c r="I229" s="28"/>
    </row>
    <row r="230" spans="1:9" x14ac:dyDescent="0.2">
      <c r="A230" s="24" t="s">
        <v>121</v>
      </c>
      <c r="B230" s="59" t="s">
        <v>119</v>
      </c>
      <c r="C230" s="60">
        <f>G96</f>
        <v>98830.353747159999</v>
      </c>
      <c r="D230" s="61" t="s">
        <v>120</v>
      </c>
      <c r="E230" s="60">
        <f>G116</f>
        <v>99708.990894121613</v>
      </c>
      <c r="F230" s="25"/>
      <c r="G230" s="26"/>
      <c r="H230" s="29"/>
      <c r="I230" s="28"/>
    </row>
    <row r="231" spans="1:9" x14ac:dyDescent="0.2">
      <c r="A231" s="24" t="s">
        <v>122</v>
      </c>
      <c r="B231" s="59" t="s">
        <v>123</v>
      </c>
      <c r="C231" s="60">
        <f>F94</f>
        <v>100950.77315283898</v>
      </c>
      <c r="D231" s="61" t="s">
        <v>120</v>
      </c>
      <c r="E231" s="60">
        <f>G116</f>
        <v>99708.990894121613</v>
      </c>
      <c r="F231" s="25"/>
      <c r="G231" s="26"/>
      <c r="H231" s="30"/>
      <c r="I231" s="31"/>
    </row>
    <row r="232" spans="1:9" x14ac:dyDescent="0.2">
      <c r="A232" s="24" t="s">
        <v>124</v>
      </c>
      <c r="B232" s="55" t="s">
        <v>157</v>
      </c>
      <c r="C232" s="58">
        <f>G94</f>
        <v>106440.53213680981</v>
      </c>
      <c r="D232" s="63"/>
      <c r="E232" s="63"/>
      <c r="F232" s="32"/>
      <c r="G232" s="26"/>
      <c r="H232" s="27"/>
      <c r="I232" s="33"/>
    </row>
    <row r="233" spans="1:9" x14ac:dyDescent="0.2">
      <c r="A233" s="24" t="s">
        <v>125</v>
      </c>
      <c r="B233" s="59" t="s">
        <v>126</v>
      </c>
      <c r="C233" s="58">
        <f>G94</f>
        <v>106440.53213680981</v>
      </c>
      <c r="D233" s="63"/>
      <c r="E233" s="63"/>
      <c r="F233" s="32"/>
      <c r="G233" s="26"/>
      <c r="H233" s="27"/>
      <c r="I233" s="33"/>
    </row>
    <row r="234" spans="1:9" x14ac:dyDescent="0.2">
      <c r="A234" s="24" t="s">
        <v>127</v>
      </c>
      <c r="B234" s="59" t="s">
        <v>126</v>
      </c>
      <c r="C234" s="60">
        <f>G94</f>
        <v>106440.53213680981</v>
      </c>
      <c r="D234" s="63"/>
      <c r="E234" s="63"/>
      <c r="F234" s="32"/>
      <c r="G234" s="26"/>
      <c r="H234" s="29"/>
      <c r="I234" s="33"/>
    </row>
    <row r="235" spans="1:9" x14ac:dyDescent="0.2">
      <c r="A235" s="24" t="s">
        <v>128</v>
      </c>
      <c r="B235" s="59" t="s">
        <v>129</v>
      </c>
      <c r="C235" s="60">
        <f>F93</f>
        <v>110001.2291029944</v>
      </c>
      <c r="D235" s="63"/>
      <c r="E235" s="63"/>
      <c r="F235" s="32"/>
      <c r="G235" s="26"/>
      <c r="H235" s="30"/>
      <c r="I235" s="33"/>
    </row>
    <row r="236" spans="1:9" x14ac:dyDescent="0.2">
      <c r="A236" s="24" t="s">
        <v>130</v>
      </c>
      <c r="B236" s="55" t="s">
        <v>165</v>
      </c>
      <c r="C236" s="58">
        <f>G93</f>
        <v>115388.93428572241</v>
      </c>
      <c r="D236" s="63"/>
      <c r="E236" s="63"/>
      <c r="F236" s="32"/>
      <c r="G236" s="26"/>
      <c r="H236" s="27"/>
      <c r="I236" s="33"/>
    </row>
    <row r="237" spans="1:9" x14ac:dyDescent="0.2">
      <c r="A237" s="24" t="s">
        <v>131</v>
      </c>
      <c r="B237" s="59" t="s">
        <v>132</v>
      </c>
      <c r="C237" s="58">
        <f>G93</f>
        <v>115388.93428572241</v>
      </c>
      <c r="D237" s="63"/>
      <c r="E237" s="63"/>
      <c r="F237" s="32"/>
      <c r="G237" s="26"/>
      <c r="H237" s="27"/>
      <c r="I237" s="33"/>
    </row>
    <row r="238" spans="1:9" x14ac:dyDescent="0.2">
      <c r="A238" s="24" t="s">
        <v>133</v>
      </c>
      <c r="B238" s="59" t="s">
        <v>132</v>
      </c>
      <c r="C238" s="60">
        <f>G93</f>
        <v>115388.93428572241</v>
      </c>
      <c r="D238" s="63"/>
      <c r="E238" s="63"/>
      <c r="F238" s="32"/>
      <c r="G238" s="26"/>
      <c r="H238" s="29"/>
      <c r="I238" s="33"/>
    </row>
    <row r="239" spans="1:9" x14ac:dyDescent="0.2">
      <c r="A239" s="24" t="s">
        <v>134</v>
      </c>
      <c r="G239" s="26"/>
      <c r="H239" s="33"/>
      <c r="I239" s="33"/>
    </row>
    <row r="240" spans="1:9" x14ac:dyDescent="0.2">
      <c r="C240" s="25"/>
      <c r="E240" s="34"/>
    </row>
    <row r="241" spans="1:8" x14ac:dyDescent="0.2">
      <c r="C241" s="52"/>
    </row>
    <row r="242" spans="1:8" ht="35.1" customHeight="1" x14ac:dyDescent="0.2">
      <c r="A242" s="92" t="s">
        <v>135</v>
      </c>
      <c r="B242" s="92"/>
      <c r="C242" s="92"/>
      <c r="D242" s="92"/>
      <c r="E242" s="92"/>
      <c r="F242" s="92"/>
      <c r="G242" s="92"/>
      <c r="H242" s="92"/>
    </row>
    <row r="244" spans="1:8" x14ac:dyDescent="0.2">
      <c r="B244" s="35" t="s">
        <v>136</v>
      </c>
      <c r="C244" s="35">
        <v>-1978</v>
      </c>
      <c r="D244" s="35" t="s">
        <v>137</v>
      </c>
    </row>
    <row r="245" spans="1:8" x14ac:dyDescent="0.2">
      <c r="B245" s="35" t="s">
        <v>138</v>
      </c>
      <c r="C245" s="35" t="s">
        <v>139</v>
      </c>
      <c r="D245" s="35" t="s">
        <v>140</v>
      </c>
    </row>
    <row r="246" spans="1:8" x14ac:dyDescent="0.2">
      <c r="B246" s="35" t="s">
        <v>141</v>
      </c>
      <c r="C246" s="35" t="s">
        <v>142</v>
      </c>
      <c r="D246" s="35" t="s">
        <v>143</v>
      </c>
    </row>
    <row r="247" spans="1:8" x14ac:dyDescent="0.2">
      <c r="B247" s="35" t="s">
        <v>144</v>
      </c>
      <c r="C247" s="35" t="s">
        <v>145</v>
      </c>
      <c r="D247" s="35" t="s">
        <v>146</v>
      </c>
    </row>
  </sheetData>
  <sheetProtection selectLockedCells="1" selectUnlockedCells="1"/>
  <mergeCells count="35">
    <mergeCell ref="A1:H1"/>
    <mergeCell ref="A2:A3"/>
    <mergeCell ref="B2:C2"/>
    <mergeCell ref="D2:G2"/>
    <mergeCell ref="H2:H4"/>
    <mergeCell ref="A69:A70"/>
    <mergeCell ref="B69:C69"/>
    <mergeCell ref="D69:G69"/>
    <mergeCell ref="H69:H71"/>
    <mergeCell ref="A24:H24"/>
    <mergeCell ref="A46:A47"/>
    <mergeCell ref="B46:C46"/>
    <mergeCell ref="D46:G46"/>
    <mergeCell ref="H46:H48"/>
    <mergeCell ref="A68:H68"/>
    <mergeCell ref="A25:A26"/>
    <mergeCell ref="B25:C25"/>
    <mergeCell ref="D25:G25"/>
    <mergeCell ref="H25:H27"/>
    <mergeCell ref="A45:H45"/>
    <mergeCell ref="A113:A114"/>
    <mergeCell ref="B113:C113"/>
    <mergeCell ref="D113:G113"/>
    <mergeCell ref="H113:H115"/>
    <mergeCell ref="A89:H89"/>
    <mergeCell ref="A90:A91"/>
    <mergeCell ref="B90:C90"/>
    <mergeCell ref="D90:G90"/>
    <mergeCell ref="H90:H92"/>
    <mergeCell ref="A112:H112"/>
    <mergeCell ref="A184:G184"/>
    <mergeCell ref="A242:H242"/>
    <mergeCell ref="A140:B140"/>
    <mergeCell ref="A143:F143"/>
    <mergeCell ref="A164:F164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 xml:space="preserve">&amp;L&amp;8Ulrich Jakob, KJF
Marcel Prohaska, ReKo München&amp;RStand: 27.11.2023
</oddFooter>
  </headerFooter>
  <rowBreaks count="4" manualBreakCount="4">
    <brk id="44" max="16383" man="1"/>
    <brk id="88" max="16383" man="1"/>
    <brk id="141" max="16383" man="1"/>
    <brk id="18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61D2-2E88-4E8F-AC71-5D5486FB2F87}">
  <sheetPr codeName="Tabelle7">
    <tabColor theme="0" tint="-0.249977111117893"/>
  </sheetPr>
  <dimension ref="A1:J247"/>
  <sheetViews>
    <sheetView view="pageBreakPreview" topLeftCell="A119" zoomScaleNormal="118" zoomScaleSheetLayoutView="100" zoomScalePageLayoutView="130" workbookViewId="0">
      <selection activeCell="H142" sqref="H142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6384" width="12.42578125" style="1"/>
  </cols>
  <sheetData>
    <row r="1" spans="1:8" ht="27" customHeight="1" x14ac:dyDescent="0.2">
      <c r="A1" s="87" t="s">
        <v>170</v>
      </c>
      <c r="B1" s="87"/>
      <c r="C1" s="87"/>
      <c r="D1" s="87"/>
      <c r="E1" s="87"/>
      <c r="F1" s="87"/>
      <c r="G1" s="87"/>
      <c r="H1" s="87"/>
    </row>
    <row r="2" spans="1:8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</row>
    <row r="3" spans="1:8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</row>
    <row r="4" spans="1:8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</row>
    <row r="5" spans="1:8" ht="27" customHeight="1" x14ac:dyDescent="0.2">
      <c r="A5" s="2">
        <v>15</v>
      </c>
      <c r="B5" s="39">
        <v>5503.9983000000002</v>
      </c>
      <c r="C5" s="39">
        <v>5863.9221000000007</v>
      </c>
      <c r="D5" s="39">
        <v>6265.4023500000003</v>
      </c>
      <c r="E5" s="39">
        <v>6813.4853999999996</v>
      </c>
      <c r="F5" s="39">
        <v>7377.2773999999999</v>
      </c>
      <c r="G5" s="39">
        <v>7748.2154</v>
      </c>
      <c r="H5" s="40">
        <v>0.51780000000000004</v>
      </c>
    </row>
    <row r="6" spans="1:8" ht="27" customHeight="1" x14ac:dyDescent="0.2">
      <c r="A6" s="2">
        <v>14</v>
      </c>
      <c r="B6" s="39">
        <v>5003.8438999999998</v>
      </c>
      <c r="C6" s="39">
        <v>5329.7545</v>
      </c>
      <c r="D6" s="39">
        <v>5755.3731500000004</v>
      </c>
      <c r="E6" s="39">
        <v>6227.6755499999999</v>
      </c>
      <c r="F6" s="39">
        <v>6754.1627500000004</v>
      </c>
      <c r="G6" s="39">
        <v>7132.1270500000001</v>
      </c>
      <c r="H6" s="40">
        <v>0.51780000000000004</v>
      </c>
    </row>
    <row r="7" spans="1:8" ht="27" customHeight="1" x14ac:dyDescent="0.2">
      <c r="A7" s="2">
        <v>13</v>
      </c>
      <c r="B7" s="39">
        <v>4628.7597500000002</v>
      </c>
      <c r="C7" s="39">
        <v>4985.9511000000002</v>
      </c>
      <c r="D7" s="39">
        <v>5392.5691999999999</v>
      </c>
      <c r="E7" s="39">
        <v>5834.0445</v>
      </c>
      <c r="F7" s="39">
        <v>6353.51595</v>
      </c>
      <c r="G7" s="39">
        <v>6635.4436000000005</v>
      </c>
      <c r="H7" s="40">
        <v>0.51780000000000004</v>
      </c>
    </row>
    <row r="8" spans="1:8" ht="27" customHeight="1" x14ac:dyDescent="0.2">
      <c r="A8" s="2">
        <v>12</v>
      </c>
      <c r="B8" s="39">
        <v>4170.3200500000003</v>
      </c>
      <c r="C8" s="39">
        <v>4581.3374999999996</v>
      </c>
      <c r="D8" s="39">
        <v>5061.6579000000002</v>
      </c>
      <c r="E8" s="39">
        <v>5594.6333500000001</v>
      </c>
      <c r="F8" s="39">
        <v>6220.0056999999997</v>
      </c>
      <c r="G8" s="39">
        <v>6516.7349999999997</v>
      </c>
      <c r="H8" s="40">
        <v>0.70279999999999998</v>
      </c>
    </row>
    <row r="9" spans="1:8" ht="27" customHeight="1" x14ac:dyDescent="0.2">
      <c r="A9" s="2">
        <v>11</v>
      </c>
      <c r="B9" s="39">
        <v>4032.3788</v>
      </c>
      <c r="C9" s="39">
        <v>4410.4063999999998</v>
      </c>
      <c r="D9" s="39">
        <v>4765.6249000000007</v>
      </c>
      <c r="E9" s="39">
        <v>5151.0058500000005</v>
      </c>
      <c r="F9" s="39">
        <v>5678.4425499999998</v>
      </c>
      <c r="G9" s="39">
        <v>5975.1929499999997</v>
      </c>
      <c r="H9" s="40">
        <v>0.70279999999999998</v>
      </c>
    </row>
    <row r="10" spans="1:8" ht="27" customHeight="1" x14ac:dyDescent="0.2">
      <c r="A10" s="2">
        <v>10</v>
      </c>
      <c r="B10" s="39">
        <v>3895.3343000000004</v>
      </c>
      <c r="C10" s="39">
        <v>4191.5255500000003</v>
      </c>
      <c r="D10" s="39">
        <v>4528.2499000000007</v>
      </c>
      <c r="E10" s="39">
        <v>4893.43815</v>
      </c>
      <c r="F10" s="39">
        <v>5300.0984499999995</v>
      </c>
      <c r="G10" s="39">
        <v>5433.6297999999997</v>
      </c>
      <c r="H10" s="40">
        <v>0.70279999999999998</v>
      </c>
    </row>
    <row r="11" spans="1:8" ht="27" customHeight="1" x14ac:dyDescent="0.2">
      <c r="A11" s="2" t="s">
        <v>15</v>
      </c>
      <c r="B11" s="39">
        <v>3787.8403499999999</v>
      </c>
      <c r="C11" s="39">
        <v>4052.0756499999998</v>
      </c>
      <c r="D11" s="39">
        <v>4339.4259999999995</v>
      </c>
      <c r="E11" s="39">
        <v>4649.0579499999994</v>
      </c>
      <c r="F11" s="39">
        <v>4981.9104499999994</v>
      </c>
      <c r="G11" s="39">
        <v>5220.5198</v>
      </c>
      <c r="H11" s="40">
        <v>0.70279999999999998</v>
      </c>
    </row>
    <row r="12" spans="1:8" ht="27" customHeight="1" x14ac:dyDescent="0.2">
      <c r="A12" s="2" t="s">
        <v>16</v>
      </c>
      <c r="B12" s="39">
        <v>3566.8917000000001</v>
      </c>
      <c r="C12" s="39">
        <v>3814.5634999999997</v>
      </c>
      <c r="D12" s="39">
        <v>3969.9650000000001</v>
      </c>
      <c r="E12" s="39">
        <v>4429.8922499999999</v>
      </c>
      <c r="F12" s="39">
        <v>4702.4198500000002</v>
      </c>
      <c r="G12" s="39">
        <v>5018.1075000000001</v>
      </c>
      <c r="H12" s="40">
        <v>0.70279999999999998</v>
      </c>
    </row>
    <row r="13" spans="1:8" ht="27" customHeight="1" x14ac:dyDescent="0.2">
      <c r="A13" s="2" t="s">
        <v>17</v>
      </c>
      <c r="B13" s="39">
        <v>3448.9638</v>
      </c>
      <c r="C13" s="39">
        <v>3662.3164499999998</v>
      </c>
      <c r="D13" s="39">
        <v>3869.96155</v>
      </c>
      <c r="E13" s="39">
        <v>4331.8721999999998</v>
      </c>
      <c r="F13" s="39">
        <v>4436.3910500000002</v>
      </c>
      <c r="G13" s="39">
        <v>4703.2322000000004</v>
      </c>
      <c r="H13" s="40">
        <v>0.70279999999999998</v>
      </c>
    </row>
    <row r="14" spans="1:8" ht="27" customHeight="1" x14ac:dyDescent="0.2">
      <c r="A14" s="2">
        <v>8</v>
      </c>
      <c r="B14" s="39">
        <v>3281.4403499999999</v>
      </c>
      <c r="C14" s="39">
        <v>3486.5851000000002</v>
      </c>
      <c r="D14" s="39">
        <v>3628.6830500000001</v>
      </c>
      <c r="E14" s="39">
        <v>3770.5383499999998</v>
      </c>
      <c r="F14" s="39">
        <v>3922.6904500000001</v>
      </c>
      <c r="G14" s="39">
        <v>3995.8546999999999</v>
      </c>
      <c r="H14" s="40">
        <v>0.84509999999999996</v>
      </c>
    </row>
    <row r="15" spans="1:8" ht="27" customHeight="1" x14ac:dyDescent="0.2">
      <c r="A15" s="2">
        <v>7</v>
      </c>
      <c r="B15" s="39">
        <v>3095.2328499999999</v>
      </c>
      <c r="C15" s="39">
        <v>3331.5844999999999</v>
      </c>
      <c r="D15" s="39">
        <v>3472.3848000000003</v>
      </c>
      <c r="E15" s="39">
        <v>3614.4722000000002</v>
      </c>
      <c r="F15" s="39">
        <v>3748.4888500000002</v>
      </c>
      <c r="G15" s="39">
        <v>3820.4504000000002</v>
      </c>
      <c r="H15" s="40">
        <v>0.84509999999999996</v>
      </c>
    </row>
    <row r="16" spans="1:8" ht="27" customHeight="1" x14ac:dyDescent="0.2">
      <c r="A16" s="2">
        <v>6</v>
      </c>
      <c r="B16" s="39">
        <v>3042.0397499999999</v>
      </c>
      <c r="C16" s="39">
        <v>3236.5501000000004</v>
      </c>
      <c r="D16" s="39">
        <v>3372.9404999999997</v>
      </c>
      <c r="E16" s="39">
        <v>3507.9171999999999</v>
      </c>
      <c r="F16" s="39">
        <v>3640.4884999999999</v>
      </c>
      <c r="G16" s="39">
        <v>3708.0190499999999</v>
      </c>
      <c r="H16" s="40">
        <v>0.84509999999999996</v>
      </c>
    </row>
    <row r="17" spans="1:10" ht="27" customHeight="1" x14ac:dyDescent="0.2">
      <c r="A17" s="2">
        <v>5</v>
      </c>
      <c r="B17" s="39">
        <v>2928.9859499999998</v>
      </c>
      <c r="C17" s="39">
        <v>3117.6727000000001</v>
      </c>
      <c r="D17" s="39">
        <v>3245.1061499999996</v>
      </c>
      <c r="E17" s="39">
        <v>3380.0617499999998</v>
      </c>
      <c r="F17" s="39">
        <v>3505.4695999999999</v>
      </c>
      <c r="G17" s="39">
        <v>3570.2782500000003</v>
      </c>
      <c r="H17" s="40">
        <v>0.84509999999999996</v>
      </c>
    </row>
    <row r="18" spans="1:10" ht="27" customHeight="1" x14ac:dyDescent="0.2">
      <c r="A18" s="2">
        <v>4</v>
      </c>
      <c r="B18" s="39">
        <v>2802.61805</v>
      </c>
      <c r="C18" s="39">
        <v>2993.5519499999996</v>
      </c>
      <c r="D18" s="39">
        <v>3153.7537000000002</v>
      </c>
      <c r="E18" s="39">
        <v>3253.4828499999999</v>
      </c>
      <c r="F18" s="39">
        <v>3353.20145</v>
      </c>
      <c r="G18" s="39">
        <v>3411.5956999999999</v>
      </c>
      <c r="H18" s="40">
        <v>0.84509999999999996</v>
      </c>
    </row>
    <row r="19" spans="1:10" ht="27" customHeight="1" x14ac:dyDescent="0.2">
      <c r="A19" s="2">
        <v>3</v>
      </c>
      <c r="B19" s="39">
        <v>2762.6862999999998</v>
      </c>
      <c r="C19" s="39">
        <v>2968.0209500000001</v>
      </c>
      <c r="D19" s="39">
        <v>3017.9857500000003</v>
      </c>
      <c r="E19" s="39">
        <v>3132.2105999999999</v>
      </c>
      <c r="F19" s="39">
        <v>3217.9187999999999</v>
      </c>
      <c r="G19" s="39">
        <v>3296.4319</v>
      </c>
      <c r="H19" s="40">
        <v>0.84509999999999996</v>
      </c>
    </row>
    <row r="20" spans="1:10" ht="27" customHeight="1" x14ac:dyDescent="0.2">
      <c r="A20" s="2" t="s">
        <v>18</v>
      </c>
      <c r="B20" s="39">
        <v>2601.6</v>
      </c>
      <c r="C20" s="39">
        <v>2835.8189000000002</v>
      </c>
      <c r="D20" s="39">
        <v>2921.6220499999999</v>
      </c>
      <c r="E20" s="39">
        <v>3036.0262499999999</v>
      </c>
      <c r="F20" s="39">
        <v>3114.6343000000002</v>
      </c>
      <c r="G20" s="39">
        <v>3229.9668999999999</v>
      </c>
      <c r="H20" s="40">
        <v>0.84509999999999996</v>
      </c>
    </row>
    <row r="21" spans="1:10" ht="27" customHeight="1" x14ac:dyDescent="0.2">
      <c r="A21" s="2">
        <v>2</v>
      </c>
      <c r="B21" s="39">
        <v>2582.16</v>
      </c>
      <c r="C21" s="39">
        <v>2784.28215</v>
      </c>
      <c r="D21" s="39">
        <v>2834.6689499999998</v>
      </c>
      <c r="E21" s="39">
        <v>2906.5777500000004</v>
      </c>
      <c r="F21" s="39">
        <v>3064.6273000000001</v>
      </c>
      <c r="G21" s="39">
        <v>3229.9668999999999</v>
      </c>
      <c r="H21" s="40">
        <v>0.84509999999999996</v>
      </c>
    </row>
    <row r="22" spans="1:10" ht="27" customHeight="1" x14ac:dyDescent="0.2">
      <c r="A22" s="2">
        <v>1</v>
      </c>
      <c r="B22" s="53"/>
      <c r="C22" s="39">
        <v>2355.52</v>
      </c>
      <c r="D22" s="39">
        <v>2388.86</v>
      </c>
      <c r="E22" s="39">
        <v>2430.5500000000002</v>
      </c>
      <c r="F22" s="39">
        <v>2469.42</v>
      </c>
      <c r="G22" s="39">
        <v>2569.4699999999998</v>
      </c>
      <c r="H22" s="40">
        <v>0.84509999999999996</v>
      </c>
      <c r="I22" s="48">
        <f>SUM(B5:G22)</f>
        <v>445134.11084999976</v>
      </c>
      <c r="J22" s="68">
        <f>I22/'Einst.bis31.12.08 ab 01.07.22'!I22-1</f>
        <v>0.11157072647729094</v>
      </c>
    </row>
    <row r="23" spans="1:10" ht="27" customHeight="1" x14ac:dyDescent="0.2"/>
    <row r="24" spans="1:10" ht="27" customHeight="1" x14ac:dyDescent="0.2">
      <c r="A24" s="90" t="s">
        <v>171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7" t="s">
        <v>19</v>
      </c>
      <c r="E26" s="67" t="s">
        <v>20</v>
      </c>
      <c r="F26" s="67" t="s">
        <v>21</v>
      </c>
      <c r="G26" s="67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v>4458.197900000001</v>
      </c>
      <c r="C28" s="43">
        <v>4571.7897499999999</v>
      </c>
      <c r="D28" s="43">
        <v>5134.5056500000001</v>
      </c>
      <c r="E28" s="43">
        <v>5556.5056500000001</v>
      </c>
      <c r="F28" s="43">
        <v>6189.52675</v>
      </c>
      <c r="G28" s="43">
        <v>6576.3636000000006</v>
      </c>
      <c r="H28" s="41">
        <v>0.70279999999999998</v>
      </c>
    </row>
    <row r="29" spans="1:10" ht="27" customHeight="1" x14ac:dyDescent="0.2">
      <c r="A29" s="5" t="s">
        <v>24</v>
      </c>
      <c r="B29" s="43">
        <v>4110.5226499999999</v>
      </c>
      <c r="C29" s="43">
        <v>4395.9634500000002</v>
      </c>
      <c r="D29" s="43">
        <v>4853.1371500000005</v>
      </c>
      <c r="E29" s="43">
        <v>5134.5056500000001</v>
      </c>
      <c r="F29" s="43">
        <v>5697.1687999999995</v>
      </c>
      <c r="G29" s="43">
        <v>6027.7530500000003</v>
      </c>
      <c r="H29" s="41">
        <v>0.70279999999999998</v>
      </c>
    </row>
    <row r="30" spans="1:10" ht="27" customHeight="1" x14ac:dyDescent="0.2">
      <c r="A30" s="5" t="s">
        <v>25</v>
      </c>
      <c r="B30" s="43">
        <v>4026.3758499999999</v>
      </c>
      <c r="C30" s="43">
        <v>4304.5371500000001</v>
      </c>
      <c r="D30" s="43">
        <v>4614.0002999999997</v>
      </c>
      <c r="E30" s="43">
        <v>4993.8108499999998</v>
      </c>
      <c r="F30" s="43">
        <v>5415.8213999999998</v>
      </c>
      <c r="G30" s="43">
        <v>5669.0424999999996</v>
      </c>
      <c r="H30" s="41">
        <v>0.70279999999999998</v>
      </c>
    </row>
    <row r="31" spans="1:10" ht="27" customHeight="1" x14ac:dyDescent="0.2">
      <c r="A31" s="5" t="s">
        <v>26</v>
      </c>
      <c r="B31" s="66">
        <v>4064.14075</v>
      </c>
      <c r="C31" s="66">
        <v>4329.7581</v>
      </c>
      <c r="D31" s="66">
        <v>4611.1476999999995</v>
      </c>
      <c r="E31" s="66">
        <v>4934.6845500000009</v>
      </c>
      <c r="F31" s="66">
        <v>5455.1687999999995</v>
      </c>
      <c r="G31" s="66">
        <v>5680.2213999999994</v>
      </c>
      <c r="H31" s="41">
        <v>0.70279999999999998</v>
      </c>
    </row>
    <row r="32" spans="1:10" ht="27" customHeight="1" x14ac:dyDescent="0.2">
      <c r="A32" s="5" t="s">
        <v>27</v>
      </c>
      <c r="B32" s="66">
        <v>4027.02585</v>
      </c>
      <c r="C32" s="66">
        <v>4289.3832499999999</v>
      </c>
      <c r="D32" s="66">
        <v>4602.0536000000002</v>
      </c>
      <c r="E32" s="66">
        <v>4920.1044499999998</v>
      </c>
      <c r="F32" s="66">
        <v>5271.8098</v>
      </c>
      <c r="G32" s="66">
        <v>5517.9729499999994</v>
      </c>
      <c r="H32" s="41">
        <v>0.70279999999999998</v>
      </c>
    </row>
    <row r="33" spans="1:10" ht="27" customHeight="1" x14ac:dyDescent="0.2">
      <c r="A33" s="5" t="s">
        <v>28</v>
      </c>
      <c r="B33" s="66">
        <v>3936.9710500000001</v>
      </c>
      <c r="C33" s="66">
        <v>4192.5975500000004</v>
      </c>
      <c r="D33" s="66">
        <v>4540.8002999999999</v>
      </c>
      <c r="E33" s="66">
        <v>4822.1160499999996</v>
      </c>
      <c r="F33" s="66">
        <v>5173.8108499999998</v>
      </c>
      <c r="G33" s="66">
        <v>5349.6477000000004</v>
      </c>
      <c r="H33" s="41">
        <v>0.70279999999999998</v>
      </c>
    </row>
    <row r="34" spans="1:10" ht="27" customHeight="1" x14ac:dyDescent="0.2">
      <c r="A34" s="5" t="s">
        <v>29</v>
      </c>
      <c r="B34" s="66">
        <v>3927.0856999999996</v>
      </c>
      <c r="C34" s="66">
        <v>4182.0053499999995</v>
      </c>
      <c r="D34" s="66">
        <v>4515.6385500000006</v>
      </c>
      <c r="E34" s="66">
        <v>4811.0385499999993</v>
      </c>
      <c r="F34" s="66">
        <v>5176.7965000000004</v>
      </c>
      <c r="G34" s="66">
        <v>5331.5333500000006</v>
      </c>
      <c r="H34" s="41">
        <v>0.70279999999999998</v>
      </c>
    </row>
    <row r="35" spans="1:10" ht="27" customHeight="1" x14ac:dyDescent="0.2">
      <c r="A35" s="5" t="s">
        <v>30</v>
      </c>
      <c r="B35" s="66">
        <v>3877.5534499999999</v>
      </c>
      <c r="C35" s="66">
        <v>4128.8438999999998</v>
      </c>
      <c r="D35" s="66">
        <v>4305.3876</v>
      </c>
      <c r="E35" s="66">
        <v>4755.5455499999998</v>
      </c>
      <c r="F35" s="66">
        <v>5107.2192500000001</v>
      </c>
      <c r="G35" s="66">
        <v>5318.2298000000001</v>
      </c>
      <c r="H35" s="41">
        <v>0.70279999999999998</v>
      </c>
    </row>
    <row r="36" spans="1:10" ht="27" customHeight="1" x14ac:dyDescent="0.2">
      <c r="A36" s="7" t="s">
        <v>31</v>
      </c>
      <c r="B36" s="66">
        <v>3761.4893500000003</v>
      </c>
      <c r="C36" s="66">
        <v>4007.9373500000002</v>
      </c>
      <c r="D36" s="66">
        <v>4183.0040499999996</v>
      </c>
      <c r="E36" s="66">
        <v>4631.4740000000002</v>
      </c>
      <c r="F36" s="66">
        <v>4983.1371500000005</v>
      </c>
      <c r="G36" s="66">
        <v>5194.1477000000004</v>
      </c>
      <c r="H36" s="41">
        <v>0.70279999999999998</v>
      </c>
    </row>
    <row r="37" spans="1:10" ht="27" customHeight="1" x14ac:dyDescent="0.2">
      <c r="A37" s="42" t="s">
        <v>32</v>
      </c>
      <c r="B37" s="66">
        <v>3528.4715000000001</v>
      </c>
      <c r="C37" s="66">
        <v>3852.2931999999996</v>
      </c>
      <c r="D37" s="66">
        <v>4014.2040500000003</v>
      </c>
      <c r="E37" s="66">
        <v>4498.0059499999998</v>
      </c>
      <c r="F37" s="66">
        <v>4892.5653999999995</v>
      </c>
      <c r="G37" s="66">
        <v>5216.6614</v>
      </c>
      <c r="H37" s="41">
        <v>0.70279999999999998</v>
      </c>
    </row>
    <row r="38" spans="1:10" ht="27" customHeight="1" x14ac:dyDescent="0.2">
      <c r="A38" s="7" t="s">
        <v>33</v>
      </c>
      <c r="B38" s="66">
        <v>3501.3896500000001</v>
      </c>
      <c r="C38" s="66">
        <v>3728.7948999999999</v>
      </c>
      <c r="D38" s="66">
        <v>3994.5493999999999</v>
      </c>
      <c r="E38" s="66">
        <v>4383.2219500000001</v>
      </c>
      <c r="F38" s="66">
        <v>4750.7100999999993</v>
      </c>
      <c r="G38" s="66">
        <v>5032.4372999999996</v>
      </c>
      <c r="H38" s="41">
        <v>0.84509999999999996</v>
      </c>
    </row>
    <row r="39" spans="1:10" ht="27" customHeight="1" x14ac:dyDescent="0.2">
      <c r="A39" s="7" t="s">
        <v>34</v>
      </c>
      <c r="B39" s="66">
        <v>3501.3896500000001</v>
      </c>
      <c r="C39" s="66">
        <v>3728.7948999999999</v>
      </c>
      <c r="D39" s="66">
        <v>3994.5493999999999</v>
      </c>
      <c r="E39" s="66">
        <v>4383.2219500000001</v>
      </c>
      <c r="F39" s="66">
        <v>4750.7100999999993</v>
      </c>
      <c r="G39" s="66">
        <v>5032.4372999999996</v>
      </c>
      <c r="H39" s="41">
        <v>0.84509999999999996</v>
      </c>
    </row>
    <row r="40" spans="1:10" ht="27" customHeight="1" x14ac:dyDescent="0.2">
      <c r="A40" s="5" t="s">
        <v>35</v>
      </c>
      <c r="B40" s="66">
        <v>3433.8485500000002</v>
      </c>
      <c r="C40" s="66">
        <v>3656.3058499999997</v>
      </c>
      <c r="D40" s="66">
        <v>3885.8316500000001</v>
      </c>
      <c r="E40" s="66">
        <v>4103.2882499999996</v>
      </c>
      <c r="F40" s="66">
        <v>4315.8602000000001</v>
      </c>
      <c r="G40" s="66">
        <v>4539.3936000000003</v>
      </c>
      <c r="H40" s="41">
        <v>0.84509999999999996</v>
      </c>
    </row>
    <row r="41" spans="1:10" ht="27" customHeight="1" x14ac:dyDescent="0.2">
      <c r="A41" s="5" t="s">
        <v>36</v>
      </c>
      <c r="B41" s="66">
        <v>3353.5947000000001</v>
      </c>
      <c r="C41" s="66">
        <v>3570.1862000000001</v>
      </c>
      <c r="D41" s="66">
        <v>3785.7015999999999</v>
      </c>
      <c r="E41" s="66">
        <v>4001.1748000000002</v>
      </c>
      <c r="F41" s="66">
        <v>4162.8218999999999</v>
      </c>
      <c r="G41" s="66">
        <v>4406.4003000000002</v>
      </c>
      <c r="H41" s="41">
        <v>0.84509999999999996</v>
      </c>
    </row>
    <row r="42" spans="1:10" ht="27" customHeight="1" x14ac:dyDescent="0.2">
      <c r="A42" s="5" t="s">
        <v>37</v>
      </c>
      <c r="B42" s="66">
        <v>3221.8146500000003</v>
      </c>
      <c r="C42" s="66">
        <v>3428.7634499999999</v>
      </c>
      <c r="D42" s="66">
        <v>3617.3341500000001</v>
      </c>
      <c r="E42" s="66">
        <v>3745.2951000000003</v>
      </c>
      <c r="F42" s="66">
        <v>3866.5146</v>
      </c>
      <c r="G42" s="66">
        <v>4055.3595999999998</v>
      </c>
      <c r="H42" s="41">
        <v>0.84509999999999996</v>
      </c>
    </row>
    <row r="43" spans="1:10" ht="27" customHeight="1" x14ac:dyDescent="0.2">
      <c r="A43" s="5" t="s">
        <v>38</v>
      </c>
      <c r="B43" s="66">
        <v>3054.89255</v>
      </c>
      <c r="C43" s="66">
        <v>3249.6244499999998</v>
      </c>
      <c r="D43" s="66">
        <v>3430.7784999999999</v>
      </c>
      <c r="E43" s="66">
        <v>3597.1203499999997</v>
      </c>
      <c r="F43" s="66">
        <v>3673.2280500000002</v>
      </c>
      <c r="G43" s="66">
        <v>3764.1373999999996</v>
      </c>
      <c r="H43" s="41">
        <v>0.84509999999999996</v>
      </c>
    </row>
    <row r="44" spans="1:10" ht="27" customHeight="1" x14ac:dyDescent="0.2">
      <c r="A44" s="5" t="s">
        <v>39</v>
      </c>
      <c r="B44" s="66">
        <v>2849.1359000000002</v>
      </c>
      <c r="C44" s="66">
        <v>2968.4142000000002</v>
      </c>
      <c r="D44" s="66">
        <v>3056.6438500000004</v>
      </c>
      <c r="E44" s="66">
        <v>3152.4484000000002</v>
      </c>
      <c r="F44" s="66">
        <v>3260.1849999999999</v>
      </c>
      <c r="G44" s="66">
        <v>3367.95325</v>
      </c>
      <c r="H44" s="41">
        <v>0.84509999999999996</v>
      </c>
      <c r="I44" s="34">
        <f>SUM(B28:G44)</f>
        <v>445005.46910000005</v>
      </c>
      <c r="J44" s="68">
        <f>I44/'Einst.bis31.12.08 ab 01.07.22'!I44-1</f>
        <v>0.1068311463033218</v>
      </c>
    </row>
    <row r="45" spans="1:10" ht="27" customHeight="1" x14ac:dyDescent="0.2">
      <c r="A45" s="87" t="s">
        <v>172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10" ht="27" customHeight="1" x14ac:dyDescent="0.2">
      <c r="A49" s="2">
        <v>15</v>
      </c>
      <c r="B49" s="8">
        <f t="shared" ref="B49:G49" si="0">(B5*12)+(B5*12*0.02)+(B5*$H5)</f>
        <v>70218.909511739999</v>
      </c>
      <c r="C49" s="8">
        <f t="shared" si="0"/>
        <v>74810.745367380019</v>
      </c>
      <c r="D49" s="8">
        <f t="shared" si="0"/>
        <v>79932.750100830002</v>
      </c>
      <c r="E49" s="8">
        <f t="shared" si="0"/>
        <v>86925.084036119995</v>
      </c>
      <c r="F49" s="8">
        <f t="shared" si="0"/>
        <v>94117.829613719994</v>
      </c>
      <c r="G49" s="8">
        <f t="shared" si="0"/>
        <v>98850.182430119996</v>
      </c>
      <c r="H49" s="36">
        <v>0.51780000000000004</v>
      </c>
    </row>
    <row r="50" spans="1:10" ht="27" customHeight="1" x14ac:dyDescent="0.2">
      <c r="A50" s="2">
        <v>14</v>
      </c>
      <c r="B50" s="8">
        <f t="shared" ref="B50:G65" si="1">(B6*12)+(B6*12*0.02)+(B6*$H6)</f>
        <v>63838.039707419994</v>
      </c>
      <c r="C50" s="8">
        <f t="shared" si="1"/>
        <v>67995.941960100012</v>
      </c>
      <c r="D50" s="8">
        <f t="shared" si="1"/>
        <v>73425.899573070012</v>
      </c>
      <c r="E50" s="8">
        <f t="shared" si="1"/>
        <v>79451.439131789986</v>
      </c>
      <c r="F50" s="8">
        <f t="shared" si="1"/>
        <v>86168.257531950017</v>
      </c>
      <c r="G50" s="8">
        <f t="shared" si="1"/>
        <v>90990.250478490008</v>
      </c>
      <c r="H50" s="36">
        <v>0.51780000000000004</v>
      </c>
      <c r="I50" s="48"/>
    </row>
    <row r="51" spans="1:10" ht="27" customHeight="1" x14ac:dyDescent="0.2">
      <c r="A51" s="2">
        <v>13</v>
      </c>
      <c r="B51" s="39">
        <f t="shared" si="1"/>
        <v>59052.791138549997</v>
      </c>
      <c r="C51" s="8">
        <f t="shared" si="1"/>
        <v>63609.766943580005</v>
      </c>
      <c r="D51" s="8">
        <f t="shared" si="1"/>
        <v>68797.319339759997</v>
      </c>
      <c r="E51" s="8">
        <f t="shared" si="1"/>
        <v>74429.572922099993</v>
      </c>
      <c r="F51" s="8">
        <f t="shared" si="1"/>
        <v>81056.885786909988</v>
      </c>
      <c r="G51" s="8">
        <f t="shared" si="1"/>
        <v>84653.662360080023</v>
      </c>
      <c r="H51" s="36">
        <v>0.51780000000000004</v>
      </c>
      <c r="I51" s="48"/>
      <c r="J51" s="34"/>
    </row>
    <row r="52" spans="1:10" ht="27" customHeight="1" x14ac:dyDescent="0.2">
      <c r="A52" s="49">
        <v>12</v>
      </c>
      <c r="B52" s="39">
        <f t="shared" si="1"/>
        <v>53975.618343140006</v>
      </c>
      <c r="C52" s="39">
        <f t="shared" si="1"/>
        <v>59295.334994999997</v>
      </c>
      <c r="D52" s="8">
        <f t="shared" si="1"/>
        <v>65512.025868119999</v>
      </c>
      <c r="E52" s="8">
        <f t="shared" si="1"/>
        <v>72410.220522379997</v>
      </c>
      <c r="F52" s="8">
        <f t="shared" si="1"/>
        <v>80504.289773959987</v>
      </c>
      <c r="G52" s="8">
        <f t="shared" si="1"/>
        <v>84344.797757999986</v>
      </c>
      <c r="H52" s="36">
        <v>0.70279999999999998</v>
      </c>
    </row>
    <row r="53" spans="1:10" ht="27" customHeight="1" x14ac:dyDescent="0.2">
      <c r="A53" s="2">
        <v>11</v>
      </c>
      <c r="B53" s="39">
        <f t="shared" si="1"/>
        <v>52190.272332640001</v>
      </c>
      <c r="C53" s="39">
        <f t="shared" si="1"/>
        <v>57083.007953920001</v>
      </c>
      <c r="D53" s="39">
        <f t="shared" si="1"/>
        <v>61680.529955720005</v>
      </c>
      <c r="E53" s="8">
        <f t="shared" si="1"/>
        <v>66668.438515379996</v>
      </c>
      <c r="F53" s="8">
        <f t="shared" si="1"/>
        <v>73494.946236139993</v>
      </c>
      <c r="G53" s="8">
        <f t="shared" si="1"/>
        <v>77335.727313259995</v>
      </c>
      <c r="H53" s="36">
        <v>0.70279999999999998</v>
      </c>
    </row>
    <row r="54" spans="1:10" ht="27" customHeight="1" x14ac:dyDescent="0.2">
      <c r="A54" s="2">
        <v>10</v>
      </c>
      <c r="B54" s="39">
        <f t="shared" si="1"/>
        <v>50416.532778040011</v>
      </c>
      <c r="C54" s="39">
        <f t="shared" si="1"/>
        <v>54250.076888540003</v>
      </c>
      <c r="D54" s="39">
        <f t="shared" si="1"/>
        <v>58608.232805720007</v>
      </c>
      <c r="E54" s="8">
        <f t="shared" si="1"/>
        <v>63334.79128782</v>
      </c>
      <c r="F54" s="8">
        <f t="shared" si="1"/>
        <v>68598.11421865999</v>
      </c>
      <c r="G54" s="8">
        <f t="shared" si="1"/>
        <v>70326.383775440001</v>
      </c>
      <c r="H54" s="36">
        <v>0.70279999999999998</v>
      </c>
    </row>
    <row r="55" spans="1:10" ht="27" customHeight="1" x14ac:dyDescent="0.2">
      <c r="A55" s="2" t="s">
        <v>15</v>
      </c>
      <c r="B55" s="39">
        <f t="shared" si="1"/>
        <v>49025.260081979992</v>
      </c>
      <c r="C55" s="39">
        <f t="shared" si="1"/>
        <v>52445.204722820003</v>
      </c>
      <c r="D55" s="39">
        <f t="shared" si="1"/>
        <v>56164.322832799997</v>
      </c>
      <c r="E55" s="39">
        <f t="shared" si="1"/>
        <v>60171.827235259996</v>
      </c>
      <c r="F55" s="8">
        <f t="shared" si="1"/>
        <v>64479.870572259992</v>
      </c>
      <c r="G55" s="8">
        <f t="shared" si="1"/>
        <v>67568.143667440003</v>
      </c>
      <c r="H55" s="36">
        <v>0.70279999999999998</v>
      </c>
    </row>
    <row r="56" spans="1:10" ht="27" customHeight="1" x14ac:dyDescent="0.2">
      <c r="A56" s="2" t="s">
        <v>16</v>
      </c>
      <c r="B56" s="39">
        <f t="shared" si="1"/>
        <v>46165.565894760002</v>
      </c>
      <c r="C56" s="39">
        <f t="shared" si="1"/>
        <v>49371.132467799995</v>
      </c>
      <c r="D56" s="39">
        <f t="shared" si="1"/>
        <v>51382.463001999997</v>
      </c>
      <c r="E56" s="39">
        <f t="shared" si="1"/>
        <v>57335.209413299999</v>
      </c>
      <c r="F56" s="39">
        <f t="shared" si="1"/>
        <v>60862.479634579999</v>
      </c>
      <c r="G56" s="8">
        <f t="shared" si="1"/>
        <v>64948.361751000004</v>
      </c>
      <c r="H56" s="36">
        <v>0.70279999999999998</v>
      </c>
      <c r="J56" s="34"/>
    </row>
    <row r="57" spans="1:10" ht="27" customHeight="1" x14ac:dyDescent="0.2">
      <c r="A57" s="49" t="s">
        <v>158</v>
      </c>
      <c r="B57" s="4">
        <f t="shared" si="1"/>
        <v>44639.248670640001</v>
      </c>
      <c r="C57" s="4">
        <f t="shared" si="1"/>
        <v>47400.62934906</v>
      </c>
      <c r="D57" s="4">
        <f t="shared" si="1"/>
        <v>50088.138349339999</v>
      </c>
      <c r="E57" s="4">
        <f t="shared" si="1"/>
        <v>56066.555510159997</v>
      </c>
      <c r="F57" s="4">
        <f t="shared" si="1"/>
        <v>57419.322081940001</v>
      </c>
      <c r="G57" s="4">
        <f t="shared" si="1"/>
        <v>60872.993718160003</v>
      </c>
      <c r="H57" s="36">
        <v>0.70279999999999998</v>
      </c>
      <c r="I57" s="48"/>
    </row>
    <row r="58" spans="1:10" ht="27" customHeight="1" x14ac:dyDescent="0.2">
      <c r="A58" s="2">
        <v>8</v>
      </c>
      <c r="B58" s="4">
        <f t="shared" si="1"/>
        <v>42937.975123784992</v>
      </c>
      <c r="C58" s="4">
        <f t="shared" si="1"/>
        <v>45622.314692009997</v>
      </c>
      <c r="D58" s="4">
        <f t="shared" si="1"/>
        <v>47481.680577555002</v>
      </c>
      <c r="E58" s="4">
        <f t="shared" si="1"/>
        <v>49337.871363585</v>
      </c>
      <c r="F58" s="4">
        <f t="shared" si="1"/>
        <v>51328.796807295003</v>
      </c>
      <c r="G58" s="4">
        <f t="shared" si="1"/>
        <v>52286.158334969994</v>
      </c>
      <c r="H58" s="40">
        <v>0.84509999999999996</v>
      </c>
    </row>
    <row r="59" spans="1:10" ht="27" customHeight="1" x14ac:dyDescent="0.2">
      <c r="A59" s="2">
        <v>7</v>
      </c>
      <c r="B59" s="4">
        <f t="shared" si="1"/>
        <v>40501.431365534991</v>
      </c>
      <c r="C59" s="4">
        <f t="shared" si="1"/>
        <v>43594.11634095</v>
      </c>
      <c r="D59" s="4">
        <f t="shared" si="1"/>
        <v>45436.502346480003</v>
      </c>
      <c r="E59" s="4">
        <f t="shared" si="1"/>
        <v>47295.730184220003</v>
      </c>
      <c r="F59" s="4">
        <f t="shared" si="1"/>
        <v>49049.351451135008</v>
      </c>
      <c r="G59" s="4">
        <f t="shared" si="1"/>
        <v>49990.975529040006</v>
      </c>
      <c r="H59" s="40">
        <v>0.84509999999999996</v>
      </c>
    </row>
    <row r="60" spans="1:10" ht="27" customHeight="1" x14ac:dyDescent="0.2">
      <c r="A60" s="2">
        <v>6</v>
      </c>
      <c r="B60" s="4">
        <f t="shared" si="1"/>
        <v>39805.394332725002</v>
      </c>
      <c r="C60" s="4">
        <f t="shared" si="1"/>
        <v>42350.581713510001</v>
      </c>
      <c r="D60" s="4">
        <f t="shared" si="1"/>
        <v>44135.26373654999</v>
      </c>
      <c r="E60" s="4">
        <f t="shared" si="1"/>
        <v>45901.447353719996</v>
      </c>
      <c r="F60" s="4">
        <f t="shared" si="1"/>
        <v>47636.15607135</v>
      </c>
      <c r="G60" s="4">
        <f t="shared" si="1"/>
        <v>48519.800071155005</v>
      </c>
      <c r="H60" s="40">
        <v>0.84509999999999996</v>
      </c>
    </row>
    <row r="61" spans="1:10" ht="27" customHeight="1" x14ac:dyDescent="0.2">
      <c r="A61" s="2">
        <v>5</v>
      </c>
      <c r="B61" s="4">
        <f t="shared" si="1"/>
        <v>38326.074054344994</v>
      </c>
      <c r="C61" s="4">
        <f t="shared" si="1"/>
        <v>40795.059046770002</v>
      </c>
      <c r="D61" s="4">
        <f t="shared" si="1"/>
        <v>42462.538483364995</v>
      </c>
      <c r="E61" s="4">
        <f t="shared" si="1"/>
        <v>44228.446004924997</v>
      </c>
      <c r="F61" s="4">
        <f t="shared" si="1"/>
        <v>45869.420262960004</v>
      </c>
      <c r="G61" s="4">
        <f t="shared" si="1"/>
        <v>46717.447929075002</v>
      </c>
      <c r="H61" s="40">
        <v>0.84509999999999996</v>
      </c>
    </row>
    <row r="62" spans="1:10" ht="27" customHeight="1" x14ac:dyDescent="0.2">
      <c r="A62" s="2">
        <v>4</v>
      </c>
      <c r="B62" s="4">
        <f t="shared" si="1"/>
        <v>36672.537446054994</v>
      </c>
      <c r="C62" s="4">
        <f t="shared" si="1"/>
        <v>39170.926620945</v>
      </c>
      <c r="D62" s="4">
        <f t="shared" si="1"/>
        <v>41267.182539869995</v>
      </c>
      <c r="E62" s="4">
        <f t="shared" si="1"/>
        <v>42572.148440534998</v>
      </c>
      <c r="F62" s="4">
        <f t="shared" si="1"/>
        <v>43876.976293394997</v>
      </c>
      <c r="G62" s="4">
        <f t="shared" si="1"/>
        <v>44641.070894069999</v>
      </c>
      <c r="H62" s="40">
        <v>0.84509999999999996</v>
      </c>
    </row>
    <row r="63" spans="1:10" ht="27" customHeight="1" x14ac:dyDescent="0.2">
      <c r="A63" s="2">
        <v>3</v>
      </c>
      <c r="B63" s="4">
        <f t="shared" si="1"/>
        <v>36150.026504130001</v>
      </c>
      <c r="C63" s="4">
        <f t="shared" si="1"/>
        <v>38836.850932845002</v>
      </c>
      <c r="D63" s="4">
        <f t="shared" si="1"/>
        <v>39490.645337325004</v>
      </c>
      <c r="E63" s="4">
        <f t="shared" si="1"/>
        <v>40985.288922059997</v>
      </c>
      <c r="F63" s="4">
        <f t="shared" si="1"/>
        <v>42106.789289880006</v>
      </c>
      <c r="G63" s="4">
        <f t="shared" si="1"/>
        <v>43134.141054690001</v>
      </c>
      <c r="H63" s="40">
        <v>0.84509999999999996</v>
      </c>
    </row>
    <row r="64" spans="1:10" ht="27" customHeight="1" x14ac:dyDescent="0.2">
      <c r="A64" s="2" t="s">
        <v>18</v>
      </c>
      <c r="B64" s="4">
        <f t="shared" si="1"/>
        <v>34042.196159999992</v>
      </c>
      <c r="C64" s="4">
        <f t="shared" si="1"/>
        <v>37106.973888389999</v>
      </c>
      <c r="D64" s="4">
        <f t="shared" si="1"/>
        <v>38229.716686455002</v>
      </c>
      <c r="E64" s="4">
        <f t="shared" si="1"/>
        <v>39726.707083875001</v>
      </c>
      <c r="F64" s="4">
        <f t="shared" si="1"/>
        <v>40755.301278930005</v>
      </c>
      <c r="G64" s="4">
        <f t="shared" si="1"/>
        <v>42264.439883190003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33787.821815999996</v>
      </c>
      <c r="C65" s="4">
        <f t="shared" si="1"/>
        <v>36432.610360965002</v>
      </c>
      <c r="D65" s="4">
        <f t="shared" si="1"/>
        <v>37091.926677645002</v>
      </c>
      <c r="E65" s="4">
        <f t="shared" si="1"/>
        <v>38032.860516525005</v>
      </c>
      <c r="F65" s="4">
        <f t="shared" si="1"/>
        <v>40100.954683230004</v>
      </c>
      <c r="G65" s="4">
        <f t="shared" si="1"/>
        <v>42264.439883190003</v>
      </c>
      <c r="H65" s="40">
        <v>0.84509999999999996</v>
      </c>
      <c r="I65" s="48"/>
    </row>
    <row r="66" spans="1:10" ht="27" customHeight="1" x14ac:dyDescent="0.2">
      <c r="A66" s="2">
        <v>1</v>
      </c>
      <c r="B66" s="4">
        <f t="shared" ref="B66:G66" si="2">(B22*12)+(B22*12*0.02)+(B22*$H22)</f>
        <v>0</v>
      </c>
      <c r="C66" s="4">
        <f t="shared" si="2"/>
        <v>30822.214751999996</v>
      </c>
      <c r="D66" s="4">
        <f t="shared" si="2"/>
        <v>31258.471986</v>
      </c>
      <c r="E66" s="4">
        <f t="shared" si="2"/>
        <v>31803.989805000001</v>
      </c>
      <c r="F66" s="4">
        <f t="shared" si="2"/>
        <v>32312.607642000003</v>
      </c>
      <c r="G66" s="4">
        <f t="shared" si="2"/>
        <v>33621.771896999999</v>
      </c>
      <c r="H66" s="40">
        <v>0.84509999999999996</v>
      </c>
      <c r="I66" s="48">
        <f>SUM(B49:G66)</f>
        <v>5764931.5206640949</v>
      </c>
      <c r="J66" s="68">
        <f>I66/'Einst.bis31.12.08 ab 01.07.22'!I66-1</f>
        <v>0.11171578334955723</v>
      </c>
    </row>
    <row r="67" spans="1:10" ht="27" customHeight="1" x14ac:dyDescent="0.2"/>
    <row r="68" spans="1:10" ht="27" customHeight="1" x14ac:dyDescent="0.2">
      <c r="A68" s="87" t="s">
        <v>173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7" t="s">
        <v>19</v>
      </c>
      <c r="E70" s="67" t="s">
        <v>20</v>
      </c>
      <c r="F70" s="37" t="s">
        <v>148</v>
      </c>
      <c r="G70" s="67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43">
        <f t="shared" ref="B72:G72" si="3">(B28*12)+(B28*12*0.02)+(B28*$H28)</f>
        <v>57701.563780120014</v>
      </c>
      <c r="C72" s="43">
        <f t="shared" si="3"/>
        <v>59171.760376300001</v>
      </c>
      <c r="D72" s="8">
        <f t="shared" si="3"/>
        <v>66454.87972682</v>
      </c>
      <c r="E72" s="8">
        <f t="shared" si="3"/>
        <v>71916.741326820003</v>
      </c>
      <c r="F72" s="8">
        <f t="shared" si="3"/>
        <v>80109.806819899997</v>
      </c>
      <c r="G72" s="8">
        <f t="shared" si="3"/>
        <v>85116.558802080021</v>
      </c>
      <c r="H72" s="6">
        <v>0.70279999999999998</v>
      </c>
    </row>
    <row r="73" spans="1:10" ht="27" customHeight="1" x14ac:dyDescent="0.2">
      <c r="A73" s="5" t="s">
        <v>24</v>
      </c>
      <c r="B73" s="43">
        <f t="shared" ref="B73:G88" si="4">(B29*12)+(B29*12*0.02)+(B29*$H29)</f>
        <v>53201.672554420009</v>
      </c>
      <c r="C73" s="43">
        <f t="shared" si="4"/>
        <v>56896.075740660002</v>
      </c>
      <c r="D73" s="8">
        <f t="shared" si="4"/>
        <v>62813.183505020002</v>
      </c>
      <c r="E73" s="8">
        <f t="shared" si="4"/>
        <v>66454.87972682</v>
      </c>
      <c r="F73" s="8">
        <f t="shared" si="4"/>
        <v>73737.316344639999</v>
      </c>
      <c r="G73" s="8">
        <f t="shared" si="4"/>
        <v>78016.002175540008</v>
      </c>
      <c r="H73" s="6">
        <v>0.70279999999999998</v>
      </c>
    </row>
    <row r="74" spans="1:10" ht="27" customHeight="1" x14ac:dyDescent="0.2">
      <c r="A74" s="5" t="s">
        <v>25</v>
      </c>
      <c r="B74" s="43">
        <f t="shared" si="4"/>
        <v>52112.577351379994</v>
      </c>
      <c r="C74" s="43">
        <f t="shared" si="4"/>
        <v>55712.763425019999</v>
      </c>
      <c r="D74" s="43">
        <f t="shared" si="4"/>
        <v>59718.083082839999</v>
      </c>
      <c r="E74" s="8">
        <f t="shared" si="4"/>
        <v>64633.89506938</v>
      </c>
      <c r="F74" s="8">
        <f t="shared" si="4"/>
        <v>70095.89321591999</v>
      </c>
      <c r="G74" s="8">
        <f t="shared" si="4"/>
        <v>73373.283268999992</v>
      </c>
      <c r="H74" s="6">
        <v>0.70279999999999998</v>
      </c>
    </row>
    <row r="75" spans="1:10" ht="27" customHeight="1" x14ac:dyDescent="0.2">
      <c r="A75" s="5" t="s">
        <v>26</v>
      </c>
      <c r="B75" s="66">
        <f t="shared" si="4"/>
        <v>52601.3608991</v>
      </c>
      <c r="C75" s="66">
        <f t="shared" si="4"/>
        <v>56039.193136680005</v>
      </c>
      <c r="D75" s="66">
        <f t="shared" si="4"/>
        <v>59681.162451559998</v>
      </c>
      <c r="E75" s="79">
        <f t="shared" si="4"/>
        <v>63868.635193740003</v>
      </c>
      <c r="F75" s="79">
        <f t="shared" si="4"/>
        <v>70605.158744639994</v>
      </c>
      <c r="G75" s="79">
        <f t="shared" si="4"/>
        <v>73517.969535919998</v>
      </c>
      <c r="H75" s="6">
        <v>0.70279999999999998</v>
      </c>
    </row>
    <row r="76" spans="1:10" ht="27" customHeight="1" x14ac:dyDescent="0.2">
      <c r="A76" s="5" t="s">
        <v>27</v>
      </c>
      <c r="B76" s="66">
        <f t="shared" si="4"/>
        <v>52120.990171379999</v>
      </c>
      <c r="C76" s="66">
        <f t="shared" si="4"/>
        <v>55516.629528099998</v>
      </c>
      <c r="D76" s="66">
        <f t="shared" si="4"/>
        <v>59563.459334080006</v>
      </c>
      <c r="E76" s="79">
        <f t="shared" si="4"/>
        <v>63679.927875460002</v>
      </c>
      <c r="F76" s="79">
        <f t="shared" si="4"/>
        <v>68231.979879439998</v>
      </c>
      <c r="G76" s="79">
        <f t="shared" si="4"/>
        <v>71418.020297259995</v>
      </c>
      <c r="H76" s="6">
        <v>0.70279999999999998</v>
      </c>
    </row>
    <row r="77" spans="1:10" ht="27" customHeight="1" x14ac:dyDescent="0.2">
      <c r="A77" s="5" t="s">
        <v>28</v>
      </c>
      <c r="B77" s="66">
        <f t="shared" si="4"/>
        <v>50955.428905940003</v>
      </c>
      <c r="C77" s="66">
        <f t="shared" si="4"/>
        <v>54263.951570140001</v>
      </c>
      <c r="D77" s="66">
        <f t="shared" si="4"/>
        <v>58770.670122839998</v>
      </c>
      <c r="E77" s="79">
        <f t="shared" si="4"/>
        <v>62411.683611939989</v>
      </c>
      <c r="F77" s="79">
        <f t="shared" si="4"/>
        <v>66963.599069379998</v>
      </c>
      <c r="G77" s="79">
        <f t="shared" si="4"/>
        <v>69239.420251560005</v>
      </c>
      <c r="H77" s="6">
        <v>0.70279999999999998</v>
      </c>
    </row>
    <row r="78" spans="1:10" ht="27" customHeight="1" x14ac:dyDescent="0.2">
      <c r="A78" s="5" t="s">
        <v>29</v>
      </c>
      <c r="B78" s="66">
        <f t="shared" si="4"/>
        <v>50827.484797960002</v>
      </c>
      <c r="C78" s="66">
        <f t="shared" si="4"/>
        <v>54126.858843979993</v>
      </c>
      <c r="D78" s="66">
        <f t="shared" si="4"/>
        <v>58445.006624940012</v>
      </c>
      <c r="E78" s="79">
        <f t="shared" si="4"/>
        <v>62268.309744939994</v>
      </c>
      <c r="F78" s="79">
        <f t="shared" si="4"/>
        <v>67002.241740199999</v>
      </c>
      <c r="G78" s="79">
        <f t="shared" si="4"/>
        <v>69004.96984238</v>
      </c>
      <c r="H78" s="6">
        <v>0.70279999999999998</v>
      </c>
    </row>
    <row r="79" spans="1:10" ht="27" customHeight="1" x14ac:dyDescent="0.2">
      <c r="A79" s="5" t="s">
        <v>30</v>
      </c>
      <c r="B79" s="66">
        <f t="shared" si="4"/>
        <v>50186.398792659995</v>
      </c>
      <c r="C79" s="66">
        <f t="shared" si="4"/>
        <v>53438.800828919993</v>
      </c>
      <c r="D79" s="66">
        <f t="shared" si="4"/>
        <v>55723.770629279999</v>
      </c>
      <c r="E79" s="66">
        <f t="shared" si="4"/>
        <v>61550.07494454</v>
      </c>
      <c r="F79" s="79">
        <f t="shared" si="4"/>
        <v>66101.717308899999</v>
      </c>
      <c r="G79" s="79">
        <f t="shared" si="4"/>
        <v>68832.784655440002</v>
      </c>
      <c r="H79" s="6">
        <v>0.70279999999999998</v>
      </c>
    </row>
    <row r="80" spans="1:10" ht="27" customHeight="1" x14ac:dyDescent="0.2">
      <c r="A80" s="7" t="s">
        <v>31</v>
      </c>
      <c r="B80" s="66">
        <f t="shared" si="4"/>
        <v>48684.20435918001</v>
      </c>
      <c r="C80" s="66">
        <f t="shared" si="4"/>
        <v>51873.931533580006</v>
      </c>
      <c r="D80" s="66">
        <f t="shared" si="4"/>
        <v>54139.784818339991</v>
      </c>
      <c r="E80" s="66">
        <f t="shared" si="4"/>
        <v>59944.241687200003</v>
      </c>
      <c r="F80" s="79">
        <f t="shared" si="4"/>
        <v>64495.747505020008</v>
      </c>
      <c r="G80" s="79">
        <f t="shared" si="4"/>
        <v>67226.814851560004</v>
      </c>
      <c r="H80" s="6">
        <v>0.70279999999999998</v>
      </c>
    </row>
    <row r="81" spans="1:10" ht="27" customHeight="1" x14ac:dyDescent="0.2">
      <c r="A81" s="7" t="s">
        <v>32</v>
      </c>
      <c r="B81" s="66">
        <f t="shared" si="4"/>
        <v>45668.300930200006</v>
      </c>
      <c r="C81" s="66">
        <f t="shared" si="4"/>
        <v>49859.460428959988</v>
      </c>
      <c r="D81" s="66">
        <f t="shared" si="4"/>
        <v>51955.040178340001</v>
      </c>
      <c r="E81" s="66">
        <f t="shared" si="4"/>
        <v>58216.79140966</v>
      </c>
      <c r="F81" s="79">
        <f t="shared" si="4"/>
        <v>63323.495459119993</v>
      </c>
      <c r="G81" s="79">
        <f t="shared" si="4"/>
        <v>67518.205167919994</v>
      </c>
      <c r="H81" s="6">
        <v>0.70279999999999998</v>
      </c>
    </row>
    <row r="82" spans="1:10" ht="27" customHeight="1" x14ac:dyDescent="0.2">
      <c r="A82" s="7" t="s">
        <v>33</v>
      </c>
      <c r="B82" s="66">
        <f t="shared" si="4"/>
        <v>45816.033709214993</v>
      </c>
      <c r="C82" s="66">
        <f t="shared" si="4"/>
        <v>48791.654145989989</v>
      </c>
      <c r="D82" s="66">
        <f t="shared" si="4"/>
        <v>52269.078353939993</v>
      </c>
      <c r="E82" s="66">
        <f t="shared" si="4"/>
        <v>57354.897537945006</v>
      </c>
      <c r="F82" s="79">
        <f t="shared" si="4"/>
        <v>62163.516729509982</v>
      </c>
      <c r="G82" s="79">
        <f t="shared" si="4"/>
        <v>65849.94531422999</v>
      </c>
      <c r="H82" s="41">
        <v>0.84509999999999996</v>
      </c>
    </row>
    <row r="83" spans="1:10" ht="27" customHeight="1" x14ac:dyDescent="0.2">
      <c r="A83" s="7" t="s">
        <v>34</v>
      </c>
      <c r="B83" s="66">
        <f t="shared" si="4"/>
        <v>45816.033709214993</v>
      </c>
      <c r="C83" s="66">
        <f t="shared" si="4"/>
        <v>48791.654145989989</v>
      </c>
      <c r="D83" s="66">
        <f t="shared" si="4"/>
        <v>52269.078353939993</v>
      </c>
      <c r="E83" s="66">
        <f t="shared" si="4"/>
        <v>57354.897537945006</v>
      </c>
      <c r="F83" s="79">
        <f t="shared" si="4"/>
        <v>62163.516729509982</v>
      </c>
      <c r="G83" s="79">
        <f t="shared" si="4"/>
        <v>65849.94531422999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4"/>
        <v>44932.251661605005</v>
      </c>
      <c r="C84" s="9">
        <f t="shared" si="4"/>
        <v>47843.127677834993</v>
      </c>
      <c r="D84" s="9">
        <f t="shared" si="4"/>
        <v>50846.495723414999</v>
      </c>
      <c r="E84" s="9">
        <f t="shared" si="4"/>
        <v>53691.937080074997</v>
      </c>
      <c r="F84" s="9">
        <f t="shared" si="4"/>
        <v>56473.462303020009</v>
      </c>
      <c r="G84" s="9">
        <f t="shared" si="4"/>
        <v>59398.419195360009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4"/>
        <v>43882.12200897</v>
      </c>
      <c r="C85" s="9">
        <f t="shared" si="4"/>
        <v>46716.243445619999</v>
      </c>
      <c r="D85" s="9">
        <f t="shared" si="4"/>
        <v>49536.284006159993</v>
      </c>
      <c r="E85" s="9">
        <f t="shared" si="4"/>
        <v>52355.772375479995</v>
      </c>
      <c r="F85" s="9">
        <f t="shared" si="4"/>
        <v>54470.940843689998</v>
      </c>
      <c r="G85" s="9">
        <f t="shared" si="4"/>
        <v>57658.188565529999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4"/>
        <v>42157.766876715003</v>
      </c>
      <c r="C86" s="9">
        <f t="shared" si="4"/>
        <v>44865.712619594997</v>
      </c>
      <c r="D86" s="9">
        <f t="shared" si="4"/>
        <v>47333.179086164993</v>
      </c>
      <c r="E86" s="9">
        <f t="shared" si="4"/>
        <v>49007.560913010006</v>
      </c>
      <c r="F86" s="9">
        <f t="shared" si="4"/>
        <v>50593.730192459996</v>
      </c>
      <c r="G86" s="9">
        <f t="shared" si="4"/>
        <v>53064.78590196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4"/>
        <v>39973.574506004996</v>
      </c>
      <c r="C87" s="9">
        <f t="shared" si="4"/>
        <v>42521.660890694999</v>
      </c>
      <c r="D87" s="9">
        <f t="shared" si="4"/>
        <v>44892.079750349993</v>
      </c>
      <c r="E87" s="9">
        <f t="shared" si="4"/>
        <v>47068.679491784998</v>
      </c>
      <c r="F87" s="9">
        <f t="shared" si="4"/>
        <v>48064.556357055008</v>
      </c>
      <c r="G87" s="9">
        <f t="shared" si="4"/>
        <v>49254.11429274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4"/>
        <v>37281.228165089997</v>
      </c>
      <c r="C88" s="9">
        <f t="shared" si="4"/>
        <v>38841.996648420005</v>
      </c>
      <c r="D88" s="9">
        <f t="shared" si="4"/>
        <v>39996.490441635004</v>
      </c>
      <c r="E88" s="9">
        <f t="shared" si="4"/>
        <v>41250.102558839993</v>
      </c>
      <c r="F88" s="9">
        <f t="shared" si="4"/>
        <v>42659.846743499998</v>
      </c>
      <c r="G88" s="9">
        <f t="shared" si="4"/>
        <v>44070.005071574997</v>
      </c>
      <c r="H88" s="41">
        <v>0.84509999999999996</v>
      </c>
      <c r="I88" s="48">
        <f>SUM(B72:G88)</f>
        <v>5782293.1809310755</v>
      </c>
      <c r="J88" s="68">
        <f>I88/'Einst.bis31.12.08 ab 01.07.22'!I88-1</f>
        <v>0.10686256175872044</v>
      </c>
    </row>
    <row r="89" spans="1:10" ht="48" customHeight="1" x14ac:dyDescent="0.2">
      <c r="A89" s="87" t="s">
        <v>177</v>
      </c>
      <c r="B89" s="87"/>
      <c r="C89" s="87"/>
      <c r="D89" s="87"/>
      <c r="E89" s="87"/>
      <c r="F89" s="87"/>
      <c r="G89" s="87"/>
      <c r="H89" s="87"/>
      <c r="J89" s="34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 t="shared" ref="B93:F93" si="5">B49+B49*$H$140+$H$141+55</f>
        <v>90474.522214550903</v>
      </c>
      <c r="C93" s="8">
        <f t="shared" si="5"/>
        <v>95989.776260760133</v>
      </c>
      <c r="D93" s="8">
        <f t="shared" si="5"/>
        <v>102141.81614610691</v>
      </c>
      <c r="E93" s="8">
        <f t="shared" si="5"/>
        <v>110540.30843578372</v>
      </c>
      <c r="F93" s="8">
        <f t="shared" si="5"/>
        <v>119179.51514903909</v>
      </c>
      <c r="G93" s="8">
        <f t="shared" ref="C93:G96" si="6">G49+G49*$H$140+$H$141+55</f>
        <v>124863.54411681712</v>
      </c>
      <c r="H93" s="36">
        <v>0.51780000000000004</v>
      </c>
    </row>
    <row r="94" spans="1:10" ht="25.5" customHeight="1" x14ac:dyDescent="0.2">
      <c r="A94" s="2">
        <v>14</v>
      </c>
      <c r="B94" s="8">
        <f t="shared" ref="B94:G94" si="7">B50+B50*$H$140+$H$141+55</f>
        <v>82810.459492582158</v>
      </c>
      <c r="C94" s="8">
        <f t="shared" si="7"/>
        <v>87804.515888276117</v>
      </c>
      <c r="D94" s="8">
        <f t="shared" si="7"/>
        <v>94326.437977214388</v>
      </c>
      <c r="E94" s="8">
        <f t="shared" si="7"/>
        <v>101563.71354119295</v>
      </c>
      <c r="F94" s="8">
        <f t="shared" si="7"/>
        <v>109631.28412162515</v>
      </c>
      <c r="G94" s="8">
        <f t="shared" si="7"/>
        <v>115422.97984971435</v>
      </c>
      <c r="H94" s="36">
        <v>0.51780000000000004</v>
      </c>
    </row>
    <row r="95" spans="1:10" ht="25.5" customHeight="1" x14ac:dyDescent="0.2">
      <c r="A95" s="2">
        <v>13</v>
      </c>
      <c r="B95" s="39">
        <f t="shared" ref="B95:G109" si="8">B51+B51*$C$140+55</f>
        <v>76764.575688976445</v>
      </c>
      <c r="C95" s="8">
        <f t="shared" si="6"/>
        <v>82536.281075933948</v>
      </c>
      <c r="D95" s="8">
        <f t="shared" si="6"/>
        <v>88767.050258985735</v>
      </c>
      <c r="E95" s="8">
        <f t="shared" si="6"/>
        <v>95531.950036734299</v>
      </c>
      <c r="F95" s="8">
        <f t="shared" si="6"/>
        <v>103492.01551865759</v>
      </c>
      <c r="G95" s="8">
        <f t="shared" si="6"/>
        <v>107812.10386069212</v>
      </c>
      <c r="H95" s="36">
        <v>0.51780000000000004</v>
      </c>
    </row>
    <row r="96" spans="1:10" ht="25.5" customHeight="1" x14ac:dyDescent="0.2">
      <c r="A96" s="2">
        <v>12</v>
      </c>
      <c r="B96" s="39">
        <f t="shared" si="8"/>
        <v>70169.328227738864</v>
      </c>
      <c r="C96" s="39">
        <f t="shared" si="8"/>
        <v>77079.640158505004</v>
      </c>
      <c r="D96" s="8">
        <f t="shared" si="6"/>
        <v>84821.084270198931</v>
      </c>
      <c r="E96" s="8">
        <f t="shared" si="6"/>
        <v>93106.505869430606</v>
      </c>
      <c r="F96" s="8">
        <f t="shared" si="6"/>
        <v>102828.29244750334</v>
      </c>
      <c r="G96" s="8">
        <f t="shared" si="6"/>
        <v>107441.12658713378</v>
      </c>
      <c r="H96" s="36">
        <v>0.70279999999999998</v>
      </c>
    </row>
    <row r="97" spans="1:10" ht="25.5" customHeight="1" x14ac:dyDescent="0.2">
      <c r="A97" s="2">
        <v>11</v>
      </c>
      <c r="B97" s="39">
        <f t="shared" si="8"/>
        <v>67850.163760099356</v>
      </c>
      <c r="C97" s="39">
        <f t="shared" si="8"/>
        <v>74205.827332142086</v>
      </c>
      <c r="D97" s="39">
        <f t="shared" si="8"/>
        <v>80178.008412480296</v>
      </c>
      <c r="E97" s="8">
        <f t="shared" ref="E97:G97" si="9">E53+E53*$H$140+$H$141+55</f>
        <v>86210.051500822912</v>
      </c>
      <c r="F97" s="8">
        <f t="shared" si="9"/>
        <v>94409.369924227736</v>
      </c>
      <c r="G97" s="8">
        <f t="shared" si="9"/>
        <v>99022.53207595658</v>
      </c>
      <c r="H97" s="36">
        <v>0.70279999999999998</v>
      </c>
    </row>
    <row r="98" spans="1:10" ht="25.5" customHeight="1" x14ac:dyDescent="0.2">
      <c r="A98" s="2">
        <v>10</v>
      </c>
      <c r="B98" s="39">
        <f t="shared" si="8"/>
        <v>65546.07607867397</v>
      </c>
      <c r="C98" s="39">
        <f t="shared" si="8"/>
        <v>70525.84987821347</v>
      </c>
      <c r="D98" s="39">
        <f t="shared" si="8"/>
        <v>76187.094414630294</v>
      </c>
      <c r="E98" s="8">
        <f t="shared" ref="E98:G100" si="10">E54+E54*$H$140+$H$141+55</f>
        <v>82206.007815800607</v>
      </c>
      <c r="F98" s="8">
        <f t="shared" si="10"/>
        <v>88527.784988032508</v>
      </c>
      <c r="G98" s="8">
        <f t="shared" si="10"/>
        <v>90603.60955268098</v>
      </c>
      <c r="H98" s="36">
        <v>0.70279999999999998</v>
      </c>
    </row>
    <row r="99" spans="1:10" ht="25.5" customHeight="1" x14ac:dyDescent="0.2">
      <c r="A99" s="2" t="s">
        <v>15</v>
      </c>
      <c r="B99" s="39">
        <f t="shared" si="8"/>
        <v>63738.812846492016</v>
      </c>
      <c r="C99" s="39">
        <f t="shared" si="8"/>
        <v>68181.320934943185</v>
      </c>
      <c r="D99" s="39">
        <f t="shared" si="8"/>
        <v>73012.455359807194</v>
      </c>
      <c r="E99" s="39">
        <f t="shared" si="8"/>
        <v>78218.203578602741</v>
      </c>
      <c r="F99" s="8">
        <f t="shared" si="10"/>
        <v>83581.362544341478</v>
      </c>
      <c r="G99" s="8">
        <f t="shared" si="10"/>
        <v>87290.687358962183</v>
      </c>
      <c r="H99" s="36">
        <v>0.70279999999999998</v>
      </c>
    </row>
    <row r="100" spans="1:10" ht="25.5" customHeight="1" x14ac:dyDescent="0.2">
      <c r="A100" s="2" t="s">
        <v>16</v>
      </c>
      <c r="B100" s="39">
        <f t="shared" si="8"/>
        <v>60024.070097293246</v>
      </c>
      <c r="C100" s="39">
        <f t="shared" si="8"/>
        <v>64188.101075672195</v>
      </c>
      <c r="D100" s="39">
        <f t="shared" si="8"/>
        <v>66800.819439597995</v>
      </c>
      <c r="E100" s="39">
        <f t="shared" si="8"/>
        <v>74533.437027876702</v>
      </c>
      <c r="F100" s="39">
        <f t="shared" si="8"/>
        <v>79115.361045319412</v>
      </c>
      <c r="G100" s="8">
        <f t="shared" si="10"/>
        <v>84144.067299126094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si="8"/>
        <v>58041.384023161365</v>
      </c>
      <c r="C101" s="4">
        <f t="shared" si="8"/>
        <v>61628.417524428944</v>
      </c>
      <c r="D101" s="4">
        <f t="shared" si="8"/>
        <v>65119.491715792661</v>
      </c>
      <c r="E101" s="4">
        <f t="shared" si="8"/>
        <v>72885.455607697833</v>
      </c>
      <c r="F101" s="4">
        <f t="shared" si="8"/>
        <v>74642.699384440057</v>
      </c>
      <c r="G101" s="4">
        <f t="shared" si="8"/>
        <v>79129.018839889846</v>
      </c>
      <c r="H101" s="36">
        <v>0.70279999999999998</v>
      </c>
    </row>
    <row r="102" spans="1:10" ht="25.5" customHeight="1" x14ac:dyDescent="0.2">
      <c r="A102" s="2">
        <v>8</v>
      </c>
      <c r="B102" s="4">
        <f t="shared" si="8"/>
        <v>55831.429685796706</v>
      </c>
      <c r="C102" s="4">
        <f t="shared" si="8"/>
        <v>59318.386784920986</v>
      </c>
      <c r="D102" s="4">
        <f t="shared" si="8"/>
        <v>61733.703070243952</v>
      </c>
      <c r="E102" s="4">
        <f t="shared" si="8"/>
        <v>64144.894901296917</v>
      </c>
      <c r="F102" s="4">
        <f t="shared" si="8"/>
        <v>66731.107052676205</v>
      </c>
      <c r="G102" s="4">
        <f t="shared" si="8"/>
        <v>67974.719677126021</v>
      </c>
      <c r="H102" s="40">
        <v>0.84509999999999996</v>
      </c>
    </row>
    <row r="103" spans="1:10" ht="25.5" customHeight="1" x14ac:dyDescent="0.2">
      <c r="A103" s="2">
        <v>7</v>
      </c>
      <c r="B103" s="4">
        <f t="shared" si="8"/>
        <v>52666.359343829958</v>
      </c>
      <c r="C103" s="4">
        <f t="shared" si="8"/>
        <v>56683.757126894052</v>
      </c>
      <c r="D103" s="4">
        <f t="shared" si="8"/>
        <v>59077.016548077525</v>
      </c>
      <c r="E103" s="4">
        <f t="shared" si="8"/>
        <v>61492.153509301788</v>
      </c>
      <c r="F103" s="4">
        <f t="shared" si="8"/>
        <v>63770.107535024377</v>
      </c>
      <c r="G103" s="4">
        <f t="shared" si="8"/>
        <v>64993.277212222973</v>
      </c>
      <c r="H103" s="40">
        <v>0.84509999999999996</v>
      </c>
    </row>
    <row r="104" spans="1:10" ht="25.5" customHeight="1" x14ac:dyDescent="0.2">
      <c r="A104" s="2">
        <v>6</v>
      </c>
      <c r="B104" s="4">
        <f t="shared" si="8"/>
        <v>51762.207238209783</v>
      </c>
      <c r="C104" s="4">
        <f t="shared" si="8"/>
        <v>55068.405645849489</v>
      </c>
      <c r="D104" s="4">
        <f t="shared" si="8"/>
        <v>57386.707593778439</v>
      </c>
      <c r="E104" s="4">
        <f t="shared" si="8"/>
        <v>59680.980112482277</v>
      </c>
      <c r="F104" s="4">
        <f t="shared" si="8"/>
        <v>61934.366736683653</v>
      </c>
      <c r="G104" s="4">
        <f t="shared" si="8"/>
        <v>63082.220292430356</v>
      </c>
      <c r="H104" s="40">
        <v>0.84509999999999996</v>
      </c>
    </row>
    <row r="105" spans="1:10" ht="25.5" customHeight="1" x14ac:dyDescent="0.2">
      <c r="A105" s="2">
        <v>5</v>
      </c>
      <c r="B105" s="4">
        <f t="shared" si="8"/>
        <v>49840.570196594148</v>
      </c>
      <c r="C105" s="4">
        <f t="shared" si="8"/>
        <v>53047.781701754233</v>
      </c>
      <c r="D105" s="4">
        <f t="shared" si="8"/>
        <v>55213.837489891128</v>
      </c>
      <c r="E105" s="4">
        <f t="shared" si="8"/>
        <v>57507.751360397575</v>
      </c>
      <c r="F105" s="4">
        <f t="shared" si="8"/>
        <v>59639.376921585048</v>
      </c>
      <c r="G105" s="4">
        <f t="shared" si="8"/>
        <v>60740.964859868429</v>
      </c>
      <c r="H105" s="40">
        <v>0.84509999999999996</v>
      </c>
    </row>
    <row r="106" spans="1:10" ht="25.5" customHeight="1" x14ac:dyDescent="0.2">
      <c r="A106" s="2">
        <v>4</v>
      </c>
      <c r="B106" s="4">
        <f t="shared" si="8"/>
        <v>47692.626142425441</v>
      </c>
      <c r="C106" s="4">
        <f t="shared" si="8"/>
        <v>50938.033680607557</v>
      </c>
      <c r="D106" s="4">
        <f t="shared" si="8"/>
        <v>53661.070119291122</v>
      </c>
      <c r="E106" s="4">
        <f t="shared" si="8"/>
        <v>55356.220824254968</v>
      </c>
      <c r="F106" s="4">
        <f t="shared" si="8"/>
        <v>57051.192205120104</v>
      </c>
      <c r="G106" s="4">
        <f t="shared" si="8"/>
        <v>58043.751091396931</v>
      </c>
      <c r="H106" s="40">
        <v>0.84509999999999996</v>
      </c>
    </row>
    <row r="107" spans="1:10" ht="25.5" customHeight="1" x14ac:dyDescent="0.2">
      <c r="A107" s="2">
        <v>3</v>
      </c>
      <c r="B107" s="4">
        <f t="shared" si="8"/>
        <v>47013.884428864869</v>
      </c>
      <c r="C107" s="4">
        <f t="shared" si="8"/>
        <v>50504.069361765658</v>
      </c>
      <c r="D107" s="4">
        <f t="shared" si="8"/>
        <v>51353.348293185183</v>
      </c>
      <c r="E107" s="4">
        <f t="shared" si="8"/>
        <v>53294.890309755938</v>
      </c>
      <c r="F107" s="4">
        <f t="shared" si="8"/>
        <v>54751.71928755413</v>
      </c>
      <c r="G107" s="4">
        <f t="shared" si="8"/>
        <v>56086.249230042311</v>
      </c>
      <c r="H107" s="40">
        <v>0.84509999999999996</v>
      </c>
    </row>
    <row r="108" spans="1:10" ht="25.5" customHeight="1" x14ac:dyDescent="0.2">
      <c r="A108" s="2" t="s">
        <v>18</v>
      </c>
      <c r="B108" s="4">
        <f t="shared" si="8"/>
        <v>44275.812811839991</v>
      </c>
      <c r="C108" s="4">
        <f t="shared" si="8"/>
        <v>48256.959081018613</v>
      </c>
      <c r="D108" s="4">
        <f t="shared" si="8"/>
        <v>49715.401975705048</v>
      </c>
      <c r="E108" s="4">
        <f t="shared" si="8"/>
        <v>51659.992501953631</v>
      </c>
      <c r="F108" s="4">
        <f t="shared" si="8"/>
        <v>52996.136361330078</v>
      </c>
      <c r="G108" s="4">
        <f t="shared" si="8"/>
        <v>54956.507408263817</v>
      </c>
      <c r="H108" s="40">
        <v>0.84509999999999996</v>
      </c>
    </row>
    <row r="109" spans="1:10" ht="25.5" customHeight="1" x14ac:dyDescent="0.2">
      <c r="A109" s="2">
        <v>2</v>
      </c>
      <c r="B109" s="4">
        <f t="shared" si="8"/>
        <v>43945.380538983998</v>
      </c>
      <c r="C109" s="4">
        <f t="shared" si="8"/>
        <v>47380.960858893537</v>
      </c>
      <c r="D109" s="4">
        <f t="shared" si="8"/>
        <v>48237.412754260862</v>
      </c>
      <c r="E109" s="4">
        <f t="shared" si="8"/>
        <v>49459.685810965981</v>
      </c>
      <c r="F109" s="4">
        <f t="shared" si="8"/>
        <v>52146.140133515779</v>
      </c>
      <c r="G109" s="4">
        <f t="shared" si="8"/>
        <v>54956.507408263817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4">
        <f>C66+C66*$C$140+55</f>
        <v>40093.056962848001</v>
      </c>
      <c r="D110" s="4">
        <f>D66+D66*$C$140+55</f>
        <v>40659.755109814003</v>
      </c>
      <c r="E110" s="4">
        <f>E66+E66*$C$140+55</f>
        <v>41368.382756695006</v>
      </c>
      <c r="F110" s="4">
        <f>F66+F66*$C$140+55</f>
        <v>42029.077326958002</v>
      </c>
      <c r="G110" s="4">
        <f>G66+G66*$C$140+55</f>
        <v>43729.681694202998</v>
      </c>
      <c r="H110" s="40">
        <v>0.84509999999999996</v>
      </c>
      <c r="I110" s="48">
        <f>SUM(B93:G110)</f>
        <v>7455782.3576980727</v>
      </c>
      <c r="J110" s="68">
        <f>I110/'Einst.bis31.12.08 ab 01.07.22'!I110-1</f>
        <v>0.11034438698277316</v>
      </c>
    </row>
    <row r="111" spans="1:10" ht="25.5" customHeight="1" x14ac:dyDescent="0.2">
      <c r="B111" s="1">
        <f>B99/B100</f>
        <v>1.061887551830083</v>
      </c>
    </row>
    <row r="112" spans="1:10" ht="46.5" customHeight="1" x14ac:dyDescent="0.2">
      <c r="A112" s="87" t="s">
        <v>176</v>
      </c>
      <c r="B112" s="87"/>
      <c r="C112" s="87"/>
      <c r="D112" s="87"/>
      <c r="E112" s="87"/>
      <c r="F112" s="87"/>
      <c r="G112" s="87"/>
      <c r="H112" s="87"/>
    </row>
    <row r="113" spans="1:8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8" ht="25.5" customHeight="1" x14ac:dyDescent="0.2">
      <c r="A114" s="88"/>
      <c r="B114" s="2"/>
      <c r="C114" s="2" t="s">
        <v>4</v>
      </c>
      <c r="D114" s="67" t="s">
        <v>19</v>
      </c>
      <c r="E114" s="67" t="s">
        <v>20</v>
      </c>
      <c r="F114" s="37" t="s">
        <v>148</v>
      </c>
      <c r="G114" s="67" t="s">
        <v>22</v>
      </c>
      <c r="H114" s="88"/>
    </row>
    <row r="115" spans="1:8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8" ht="25.5" customHeight="1" x14ac:dyDescent="0.2">
      <c r="A116" s="5" t="s">
        <v>23</v>
      </c>
      <c r="B116" s="43">
        <f t="shared" ref="B116:B132" si="11">B72+B72*$C$140+55</f>
        <v>75009.331350375898</v>
      </c>
      <c r="C116" s="43">
        <f t="shared" ref="C116:G132" si="12">C72+C72*$C$140+55</f>
        <v>76919.116728813708</v>
      </c>
      <c r="D116" s="8">
        <f t="shared" ref="D116:E116" si="13">D72+D72*$H$140+$H$141+55</f>
        <v>85953.546039883498</v>
      </c>
      <c r="E116" s="8">
        <f t="shared" si="13"/>
        <v>92513.78800764351</v>
      </c>
      <c r="F116" s="8">
        <f>F72+F72*$H$140+$H$141+55</f>
        <v>102354.47897138188</v>
      </c>
      <c r="G116" s="8">
        <f t="shared" ref="G116:G118" si="14">G72+G72*$H$140+$H$141+55</f>
        <v>108368.08877717832</v>
      </c>
      <c r="H116" s="6">
        <v>0.70279999999999998</v>
      </c>
    </row>
    <row r="117" spans="1:8" ht="25.5" customHeight="1" x14ac:dyDescent="0.2">
      <c r="A117" s="5" t="s">
        <v>24</v>
      </c>
      <c r="B117" s="43">
        <f t="shared" si="11"/>
        <v>69163.972648191586</v>
      </c>
      <c r="C117" s="43">
        <f t="shared" si="12"/>
        <v>73963.002387117347</v>
      </c>
      <c r="D117" s="8">
        <f t="shared" ref="D117:F117" si="15">D73+D73*$H$140+$H$141+55</f>
        <v>81579.504707879518</v>
      </c>
      <c r="E117" s="8">
        <f t="shared" si="15"/>
        <v>85953.546039883498</v>
      </c>
      <c r="F117" s="8">
        <f t="shared" si="15"/>
        <v>94700.480661547102</v>
      </c>
      <c r="G117" s="8">
        <f t="shared" si="14"/>
        <v>99839.610213041102</v>
      </c>
      <c r="H117" s="6">
        <v>0.70279999999999998</v>
      </c>
    </row>
    <row r="118" spans="1:8" ht="25.5" customHeight="1" x14ac:dyDescent="0.2">
      <c r="A118" s="5" t="s">
        <v>25</v>
      </c>
      <c r="B118" s="43">
        <f t="shared" si="11"/>
        <v>67749.237979442609</v>
      </c>
      <c r="C118" s="43">
        <f t="shared" si="12"/>
        <v>72425.879689100984</v>
      </c>
      <c r="D118" s="43">
        <f t="shared" si="12"/>
        <v>77628.789924609155</v>
      </c>
      <c r="E118" s="8">
        <f t="shared" ref="E118:F118" si="16">E74+E74*$H$140+$H$141+55</f>
        <v>83766.361367832316</v>
      </c>
      <c r="F118" s="8">
        <f t="shared" si="16"/>
        <v>90326.767341641491</v>
      </c>
      <c r="G118" s="8">
        <f t="shared" si="14"/>
        <v>94263.240534395882</v>
      </c>
      <c r="H118" s="6">
        <v>0.70279999999999998</v>
      </c>
    </row>
    <row r="119" spans="1:8" ht="25.5" customHeight="1" x14ac:dyDescent="0.2">
      <c r="A119" s="5" t="s">
        <v>26</v>
      </c>
      <c r="B119" s="66">
        <f t="shared" si="11"/>
        <v>68384.167807930906</v>
      </c>
      <c r="C119" s="66">
        <f t="shared" si="12"/>
        <v>72849.911884547328</v>
      </c>
      <c r="D119" s="66">
        <f t="shared" si="12"/>
        <v>77580.83002457644</v>
      </c>
      <c r="E119" s="79">
        <f t="shared" ref="E119:F119" si="17">E75+E75*$H$140+$H$141+55</f>
        <v>82847.20773120111</v>
      </c>
      <c r="F119" s="79">
        <f t="shared" si="17"/>
        <v>90938.446168187089</v>
      </c>
      <c r="G119" s="79">
        <f t="shared" ref="G119" si="18">G75+G75*$H$140+$H$141+55</f>
        <v>94437.023209593506</v>
      </c>
      <c r="H119" s="6">
        <v>0.70279999999999998</v>
      </c>
    </row>
    <row r="120" spans="1:8" ht="25.5" customHeight="1" x14ac:dyDescent="0.2">
      <c r="A120" s="5" t="s">
        <v>27</v>
      </c>
      <c r="B120" s="66">
        <f t="shared" si="11"/>
        <v>67760.166232622621</v>
      </c>
      <c r="C120" s="66">
        <f t="shared" si="12"/>
        <v>72171.101757001903</v>
      </c>
      <c r="D120" s="66">
        <f t="shared" si="12"/>
        <v>77427.933674969929</v>
      </c>
      <c r="E120" s="79">
        <f t="shared" ref="E120:G120" si="19">E76+E76*$H$140+$H$141+55</f>
        <v>82620.551371214999</v>
      </c>
      <c r="F120" s="79">
        <f t="shared" si="19"/>
        <v>88088.021033195371</v>
      </c>
      <c r="G120" s="79">
        <f t="shared" si="19"/>
        <v>91914.77417903897</v>
      </c>
      <c r="H120" s="6">
        <v>0.70279999999999998</v>
      </c>
    </row>
    <row r="121" spans="1:8" ht="25.5" customHeight="1" x14ac:dyDescent="0.2">
      <c r="A121" s="5" t="s">
        <v>28</v>
      </c>
      <c r="B121" s="66">
        <f t="shared" si="11"/>
        <v>66246.102148816062</v>
      </c>
      <c r="C121" s="66">
        <f t="shared" si="12"/>
        <v>70543.873089611865</v>
      </c>
      <c r="D121" s="66">
        <f t="shared" si="12"/>
        <v>76398.100489569159</v>
      </c>
      <c r="E121" s="79">
        <f t="shared" ref="E121:G121" si="20">E77+E77*$H$140+$H$141+55</f>
        <v>81097.263186301119</v>
      </c>
      <c r="F121" s="79">
        <f t="shared" si="20"/>
        <v>86564.568842232315</v>
      </c>
      <c r="G121" s="79">
        <f t="shared" si="20"/>
        <v>89298.057664148713</v>
      </c>
      <c r="H121" s="6">
        <v>0.70279999999999998</v>
      </c>
    </row>
    <row r="122" spans="1:8" ht="25.5" customHeight="1" x14ac:dyDescent="0.2">
      <c r="A122" s="5" t="s">
        <v>29</v>
      </c>
      <c r="B122" s="66">
        <f t="shared" si="11"/>
        <v>66079.902752550042</v>
      </c>
      <c r="C122" s="66">
        <f t="shared" si="12"/>
        <v>70365.78963833001</v>
      </c>
      <c r="D122" s="66">
        <f t="shared" si="12"/>
        <v>75975.06360579707</v>
      </c>
      <c r="E122" s="79">
        <f t="shared" ref="E122:G122" si="21">E78+E78*$H$140+$H$141+55</f>
        <v>80925.056834647417</v>
      </c>
      <c r="F122" s="79">
        <f t="shared" si="21"/>
        <v>86610.982554154209</v>
      </c>
      <c r="G122" s="79">
        <f t="shared" si="21"/>
        <v>89016.459277682618</v>
      </c>
      <c r="H122" s="6">
        <v>0.70279999999999998</v>
      </c>
    </row>
    <row r="123" spans="1:8" ht="25.5" customHeight="1" x14ac:dyDescent="0.2">
      <c r="A123" s="5" t="s">
        <v>30</v>
      </c>
      <c r="B123" s="66">
        <f t="shared" si="11"/>
        <v>65247.132031665336</v>
      </c>
      <c r="C123" s="66">
        <f t="shared" si="12"/>
        <v>69472.002276767074</v>
      </c>
      <c r="D123" s="66">
        <f t="shared" si="12"/>
        <v>72440.178047434718</v>
      </c>
      <c r="E123" s="66">
        <f t="shared" si="12"/>
        <v>80008.547352957467</v>
      </c>
      <c r="F123" s="79">
        <f t="shared" ref="F123:G123" si="22">F79+F79*$H$140+$H$141+55</f>
        <v>85529.362659719787</v>
      </c>
      <c r="G123" s="79">
        <f t="shared" si="22"/>
        <v>88809.647649648978</v>
      </c>
      <c r="H123" s="6">
        <v>0.70279999999999998</v>
      </c>
    </row>
    <row r="124" spans="1:8" ht="25.5" customHeight="1" x14ac:dyDescent="0.2">
      <c r="A124" s="7" t="s">
        <v>31</v>
      </c>
      <c r="B124" s="66">
        <f t="shared" si="11"/>
        <v>63295.781462574836</v>
      </c>
      <c r="C124" s="66">
        <f t="shared" si="12"/>
        <v>67439.237062120432</v>
      </c>
      <c r="D124" s="66">
        <f t="shared" si="12"/>
        <v>70382.580479023658</v>
      </c>
      <c r="E124" s="66">
        <f t="shared" si="12"/>
        <v>77922.569951672805</v>
      </c>
      <c r="F124" s="79">
        <f t="shared" ref="F124:G124" si="23">F80+F80*$H$140+$H$141+55</f>
        <v>83600.432328279523</v>
      </c>
      <c r="G124" s="79">
        <f t="shared" si="23"/>
        <v>86880.717318208714</v>
      </c>
      <c r="H124" s="6">
        <v>0.70279999999999998</v>
      </c>
    </row>
    <row r="125" spans="1:8" ht="25.5" customHeight="1" x14ac:dyDescent="0.2">
      <c r="A125" s="7" t="s">
        <v>32</v>
      </c>
      <c r="B125" s="66">
        <f t="shared" si="11"/>
        <v>59378.122908329809</v>
      </c>
      <c r="C125" s="66">
        <f t="shared" si="12"/>
        <v>64822.43909721903</v>
      </c>
      <c r="D125" s="66">
        <f t="shared" si="12"/>
        <v>67544.597191663663</v>
      </c>
      <c r="E125" s="66">
        <f t="shared" si="12"/>
        <v>75678.612041148343</v>
      </c>
      <c r="F125" s="79">
        <f t="shared" ref="F125:G125" si="24">F81+F81*$H$140+$H$141+55</f>
        <v>82192.440395949016</v>
      </c>
      <c r="G125" s="79">
        <f t="shared" si="24"/>
        <v>87230.706227188697</v>
      </c>
      <c r="H125" s="6">
        <v>0.70279999999999998</v>
      </c>
    </row>
    <row r="126" spans="1:8" ht="25.5" customHeight="1" x14ac:dyDescent="0.2">
      <c r="A126" s="7" t="s">
        <v>33</v>
      </c>
      <c r="B126" s="66">
        <f t="shared" si="11"/>
        <v>59570.027788270279</v>
      </c>
      <c r="C126" s="66">
        <f t="shared" si="12"/>
        <v>63435.358735640999</v>
      </c>
      <c r="D126" s="66">
        <f t="shared" si="12"/>
        <v>67952.532781768052</v>
      </c>
      <c r="E126" s="66">
        <f t="shared" si="12"/>
        <v>74559.011901790567</v>
      </c>
      <c r="F126" s="79">
        <f t="shared" ref="F126:G126" si="25">F82+F82*$H$140+$H$141+55</f>
        <v>80799.189943814432</v>
      </c>
      <c r="G126" s="79">
        <f t="shared" si="25"/>
        <v>85226.959316921639</v>
      </c>
      <c r="H126" s="41">
        <v>0.84509999999999996</v>
      </c>
    </row>
    <row r="127" spans="1:8" ht="25.5" customHeight="1" x14ac:dyDescent="0.2">
      <c r="A127" s="7" t="s">
        <v>34</v>
      </c>
      <c r="B127" s="66">
        <f t="shared" si="11"/>
        <v>59570.027788270279</v>
      </c>
      <c r="C127" s="66">
        <f t="shared" si="12"/>
        <v>63435.358735640999</v>
      </c>
      <c r="D127" s="66">
        <f t="shared" si="12"/>
        <v>67952.532781768052</v>
      </c>
      <c r="E127" s="66">
        <f t="shared" si="12"/>
        <v>74559.011901790567</v>
      </c>
      <c r="F127" s="79">
        <f t="shared" ref="F127:G127" si="26">F83+F83*$H$140+$H$141+55</f>
        <v>80799.189943814432</v>
      </c>
      <c r="G127" s="79">
        <f t="shared" si="26"/>
        <v>85226.959316921639</v>
      </c>
      <c r="H127" s="41">
        <v>0.84509999999999996</v>
      </c>
    </row>
    <row r="128" spans="1:8" ht="25.5" customHeight="1" x14ac:dyDescent="0.2">
      <c r="A128" s="5" t="s">
        <v>35</v>
      </c>
      <c r="B128" s="9">
        <f t="shared" si="11"/>
        <v>58421.994908424902</v>
      </c>
      <c r="C128" s="9">
        <f t="shared" si="12"/>
        <v>62203.222853507657</v>
      </c>
      <c r="D128" s="9">
        <f t="shared" si="12"/>
        <v>66104.597944716079</v>
      </c>
      <c r="E128" s="9">
        <f t="shared" si="12"/>
        <v>69800.82626701743</v>
      </c>
      <c r="F128" s="9">
        <f t="shared" si="12"/>
        <v>73414.027531622996</v>
      </c>
      <c r="G128" s="9">
        <f t="shared" si="12"/>
        <v>77213.546534772657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si="11"/>
        <v>57057.87648965203</v>
      </c>
      <c r="C129" s="9">
        <f t="shared" si="12"/>
        <v>60739.400235860383</v>
      </c>
      <c r="D129" s="9">
        <f t="shared" si="12"/>
        <v>64402.632924001831</v>
      </c>
      <c r="E129" s="9">
        <f t="shared" si="12"/>
        <v>68065.14831574852</v>
      </c>
      <c r="F129" s="9">
        <f t="shared" si="12"/>
        <v>70812.752155953305</v>
      </c>
      <c r="G129" s="9">
        <f t="shared" si="12"/>
        <v>74952.986946623467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si="11"/>
        <v>54817.939172852792</v>
      </c>
      <c r="C130" s="9">
        <f t="shared" si="12"/>
        <v>58335.560692853905</v>
      </c>
      <c r="D130" s="9">
        <f t="shared" si="12"/>
        <v>61540.799632928327</v>
      </c>
      <c r="E130" s="9">
        <f t="shared" si="12"/>
        <v>63715.821625999997</v>
      </c>
      <c r="F130" s="9">
        <f t="shared" si="12"/>
        <v>65776.255520005536</v>
      </c>
      <c r="G130" s="9">
        <f t="shared" si="12"/>
        <v>68986.156886646044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si="11"/>
        <v>51980.673283300493</v>
      </c>
      <c r="C131" s="9">
        <f t="shared" si="12"/>
        <v>55290.637497012809</v>
      </c>
      <c r="D131" s="9">
        <f t="shared" si="12"/>
        <v>58369.811595704639</v>
      </c>
      <c r="E131" s="9">
        <f t="shared" si="12"/>
        <v>61197.214659828715</v>
      </c>
      <c r="F131" s="9">
        <f t="shared" si="12"/>
        <v>62490.858707814456</v>
      </c>
      <c r="G131" s="9">
        <f t="shared" si="12"/>
        <v>64036.094466269264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si="11"/>
        <v>48483.315386451912</v>
      </c>
      <c r="C132" s="9">
        <f t="shared" si="12"/>
        <v>50510.753646297584</v>
      </c>
      <c r="D132" s="9">
        <f t="shared" si="12"/>
        <v>52010.441083683872</v>
      </c>
      <c r="E132" s="9">
        <f t="shared" si="12"/>
        <v>53638.883223933153</v>
      </c>
      <c r="F132" s="9">
        <f t="shared" si="12"/>
        <v>55470.140919806501</v>
      </c>
      <c r="G132" s="9">
        <f t="shared" si="12"/>
        <v>57301.936587975921</v>
      </c>
      <c r="H132" s="41">
        <v>0.84509999999999996</v>
      </c>
      <c r="I132" s="48">
        <f>SUM(B116:G132)</f>
        <v>7496723.6736431289</v>
      </c>
      <c r="J132" s="68">
        <f>I132/'Einst.bis31.12.08 ab 01.07.22'!I132-1</f>
        <v>0.10546572094801898</v>
      </c>
    </row>
    <row r="134" spans="1:10" x14ac:dyDescent="0.2">
      <c r="A134" s="11" t="s">
        <v>40</v>
      </c>
      <c r="B134" s="11"/>
      <c r="C134" s="74">
        <f>'Neueinstell. ab 01.07.22'!C134</f>
        <v>3.4000000000000002E-2</v>
      </c>
      <c r="D134" s="44" t="str">
        <f>'Neueinstell. ab 01.03.24'!D134</f>
        <v>(ab 5.175,00 €/Monat Festbetrag)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f>'Neueinstell. ab 01.07.22'!C135</f>
        <v>0.1618</v>
      </c>
      <c r="D135" s="44" t="str">
        <f>'Neueinstell. ab 01.03.24'!D135</f>
        <v>(allgemeiner Beitragssatz + Zusatzbeitrag, ab 5.175,00 €/Monat Festbetrag)</v>
      </c>
      <c r="E135" s="12"/>
      <c r="F135" s="51"/>
      <c r="G135" s="14"/>
    </row>
    <row r="136" spans="1:10" x14ac:dyDescent="0.2">
      <c r="A136" s="11" t="s">
        <v>42</v>
      </c>
      <c r="B136" s="11"/>
      <c r="C136" s="74">
        <f>'Neueinstell. ab 01.07.22'!C136</f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f>'Neueinstell. ab 01.07.22'!C137</f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8.8800000000000004E-2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0.29900000000000004</v>
      </c>
      <c r="D140" s="45"/>
      <c r="E140" s="14"/>
      <c r="F140" s="14"/>
      <c r="G140" s="14"/>
      <c r="H140" s="46">
        <f>ROUND(C140-((C135+C134)/2),4)</f>
        <v>0.2011</v>
      </c>
    </row>
    <row r="141" spans="1:10" x14ac:dyDescent="0.2">
      <c r="H141" s="47">
        <f>ROUND((C134+C135)/2*62100,2)</f>
        <v>6079.59</v>
      </c>
    </row>
    <row r="143" spans="1:10" ht="27" customHeight="1" x14ac:dyDescent="0.2">
      <c r="A143" s="87" t="s">
        <v>189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7" t="s">
        <v>46</v>
      </c>
      <c r="C144" s="67" t="s">
        <v>47</v>
      </c>
      <c r="D144" s="67" t="s">
        <v>48</v>
      </c>
      <c r="E144" s="67" t="s">
        <v>49</v>
      </c>
      <c r="F144" s="67" t="s">
        <v>50</v>
      </c>
    </row>
    <row r="145" spans="1:6" ht="27" customHeight="1" x14ac:dyDescent="0.2">
      <c r="A145" s="2">
        <v>15</v>
      </c>
      <c r="B145" s="4">
        <f t="shared" ref="B145:B161" si="27">AVERAGE(B93:G93)</f>
        <v>107198.24705384299</v>
      </c>
      <c r="C145" s="16">
        <f>'Neueinstell. ab 01.07.22'!C145</f>
        <v>1607</v>
      </c>
      <c r="D145" s="17">
        <f t="shared" ref="D145:D162" si="28">B145/C145</f>
        <v>66.70706101670379</v>
      </c>
      <c r="E145" s="4">
        <f t="shared" ref="E145:E162" si="29">D145*0.2</f>
        <v>13.341412203340759</v>
      </c>
      <c r="F145" s="17">
        <f t="shared" ref="F145:F162" si="30">D145+E145</f>
        <v>80.048473220044542</v>
      </c>
    </row>
    <row r="146" spans="1:6" ht="27" customHeight="1" x14ac:dyDescent="0.2">
      <c r="A146" s="2">
        <v>14</v>
      </c>
      <c r="B146" s="4">
        <f t="shared" si="27"/>
        <v>98593.231811767517</v>
      </c>
      <c r="C146" s="16">
        <f t="shared" ref="C146:C162" si="31">$C$145</f>
        <v>1607</v>
      </c>
      <c r="D146" s="17">
        <f t="shared" si="28"/>
        <v>61.352353336507477</v>
      </c>
      <c r="E146" s="4">
        <f t="shared" si="29"/>
        <v>12.270470667301495</v>
      </c>
      <c r="F146" s="17">
        <f t="shared" si="30"/>
        <v>73.622824003808972</v>
      </c>
    </row>
    <row r="147" spans="1:6" ht="27" customHeight="1" x14ac:dyDescent="0.2">
      <c r="A147" s="2">
        <v>13</v>
      </c>
      <c r="B147" s="4">
        <f t="shared" si="27"/>
        <v>92483.99607333001</v>
      </c>
      <c r="C147" s="16">
        <f t="shared" si="31"/>
        <v>1607</v>
      </c>
      <c r="D147" s="17">
        <f t="shared" si="28"/>
        <v>57.550713175687626</v>
      </c>
      <c r="E147" s="4">
        <f t="shared" si="29"/>
        <v>11.510142635137527</v>
      </c>
      <c r="F147" s="17">
        <f t="shared" si="30"/>
        <v>69.06085581082516</v>
      </c>
    </row>
    <row r="148" spans="1:6" ht="27" customHeight="1" x14ac:dyDescent="0.2">
      <c r="A148" s="2">
        <v>12</v>
      </c>
      <c r="B148" s="4">
        <f t="shared" si="27"/>
        <v>89240.996260085085</v>
      </c>
      <c r="C148" s="16">
        <f t="shared" si="31"/>
        <v>1607</v>
      </c>
      <c r="D148" s="17">
        <f t="shared" si="28"/>
        <v>55.532667243363463</v>
      </c>
      <c r="E148" s="4">
        <f t="shared" si="29"/>
        <v>11.106533448672693</v>
      </c>
      <c r="F148" s="17">
        <f t="shared" si="30"/>
        <v>66.639200692036155</v>
      </c>
    </row>
    <row r="149" spans="1:6" ht="27" customHeight="1" x14ac:dyDescent="0.2">
      <c r="A149" s="2">
        <v>11</v>
      </c>
      <c r="B149" s="4">
        <f t="shared" si="27"/>
        <v>83645.992167621487</v>
      </c>
      <c r="C149" s="16">
        <f t="shared" si="31"/>
        <v>1607</v>
      </c>
      <c r="D149" s="17">
        <f t="shared" si="28"/>
        <v>52.051021884020841</v>
      </c>
      <c r="E149" s="4">
        <f t="shared" si="29"/>
        <v>10.410204376804169</v>
      </c>
      <c r="F149" s="17">
        <f t="shared" si="30"/>
        <v>62.461226260825008</v>
      </c>
    </row>
    <row r="150" spans="1:6" ht="27" customHeight="1" x14ac:dyDescent="0.2">
      <c r="A150" s="2">
        <v>10</v>
      </c>
      <c r="B150" s="4">
        <f t="shared" si="27"/>
        <v>78932.73712133865</v>
      </c>
      <c r="C150" s="16">
        <f t="shared" si="31"/>
        <v>1607</v>
      </c>
      <c r="D150" s="17">
        <f t="shared" si="28"/>
        <v>49.118069148312792</v>
      </c>
      <c r="E150" s="4">
        <f t="shared" si="29"/>
        <v>9.823613829662559</v>
      </c>
      <c r="F150" s="17">
        <f t="shared" si="30"/>
        <v>58.941682977975347</v>
      </c>
    </row>
    <row r="151" spans="1:6" ht="27" customHeight="1" x14ac:dyDescent="0.2">
      <c r="A151" s="2" t="s">
        <v>15</v>
      </c>
      <c r="B151" s="4">
        <f t="shared" si="27"/>
        <v>75670.473770524797</v>
      </c>
      <c r="C151" s="16">
        <f t="shared" si="31"/>
        <v>1607</v>
      </c>
      <c r="D151" s="17">
        <f t="shared" si="28"/>
        <v>47.088035949299808</v>
      </c>
      <c r="E151" s="4">
        <f t="shared" si="29"/>
        <v>9.4176071898599627</v>
      </c>
      <c r="F151" s="17">
        <f t="shared" si="30"/>
        <v>56.505643139159773</v>
      </c>
    </row>
    <row r="152" spans="1:6" ht="27" customHeight="1" x14ac:dyDescent="0.2">
      <c r="A152" s="2" t="s">
        <v>16</v>
      </c>
      <c r="B152" s="4">
        <f t="shared" si="27"/>
        <v>71467.642664147614</v>
      </c>
      <c r="C152" s="16">
        <f t="shared" si="31"/>
        <v>1607</v>
      </c>
      <c r="D152" s="17">
        <f t="shared" si="28"/>
        <v>44.472708565119859</v>
      </c>
      <c r="E152" s="4">
        <f t="shared" si="29"/>
        <v>8.8945417130239726</v>
      </c>
      <c r="F152" s="17">
        <f t="shared" si="30"/>
        <v>53.367250278143828</v>
      </c>
    </row>
    <row r="153" spans="1:6" ht="27" customHeight="1" x14ac:dyDescent="0.2">
      <c r="A153" s="2" t="s">
        <v>17</v>
      </c>
      <c r="B153" s="4">
        <f t="shared" si="27"/>
        <v>68574.411182568452</v>
      </c>
      <c r="C153" s="16">
        <f t="shared" si="31"/>
        <v>1607</v>
      </c>
      <c r="D153" s="17">
        <f t="shared" si="28"/>
        <v>42.67231560831889</v>
      </c>
      <c r="E153" s="4">
        <f t="shared" si="29"/>
        <v>8.5344631216637783</v>
      </c>
      <c r="F153" s="17">
        <f t="shared" si="30"/>
        <v>51.206778729982666</v>
      </c>
    </row>
    <row r="154" spans="1:6" ht="27" customHeight="1" x14ac:dyDescent="0.2">
      <c r="A154" s="2">
        <v>8</v>
      </c>
      <c r="B154" s="4">
        <f t="shared" si="27"/>
        <v>62622.373528676806</v>
      </c>
      <c r="C154" s="16">
        <f t="shared" si="31"/>
        <v>1607</v>
      </c>
      <c r="D154" s="17">
        <f t="shared" si="28"/>
        <v>38.968496284179714</v>
      </c>
      <c r="E154" s="4">
        <f t="shared" si="29"/>
        <v>7.7936992568359429</v>
      </c>
      <c r="F154" s="17">
        <f t="shared" si="30"/>
        <v>46.762195541015657</v>
      </c>
    </row>
    <row r="155" spans="1:6" ht="27" customHeight="1" x14ac:dyDescent="0.2">
      <c r="A155" s="2">
        <v>7</v>
      </c>
      <c r="B155" s="4">
        <f t="shared" si="27"/>
        <v>59780.445212558443</v>
      </c>
      <c r="C155" s="16">
        <f t="shared" si="31"/>
        <v>1607</v>
      </c>
      <c r="D155" s="17">
        <f t="shared" si="28"/>
        <v>37.200028134759457</v>
      </c>
      <c r="E155" s="4">
        <f t="shared" si="29"/>
        <v>7.4400056269518915</v>
      </c>
      <c r="F155" s="17">
        <f t="shared" si="30"/>
        <v>44.640033761711351</v>
      </c>
    </row>
    <row r="156" spans="1:6" ht="27" customHeight="1" x14ac:dyDescent="0.2">
      <c r="A156" s="2">
        <v>6</v>
      </c>
      <c r="B156" s="4">
        <f t="shared" si="27"/>
        <v>58152.481269905664</v>
      </c>
      <c r="C156" s="16">
        <f t="shared" si="31"/>
        <v>1607</v>
      </c>
      <c r="D156" s="17">
        <f t="shared" si="28"/>
        <v>36.186982744185229</v>
      </c>
      <c r="E156" s="4">
        <f t="shared" si="29"/>
        <v>7.2373965488370464</v>
      </c>
      <c r="F156" s="17">
        <f t="shared" si="30"/>
        <v>43.424379293022277</v>
      </c>
    </row>
    <row r="157" spans="1:6" ht="27" customHeight="1" x14ac:dyDescent="0.2">
      <c r="A157" s="2">
        <v>5</v>
      </c>
      <c r="B157" s="4">
        <f t="shared" si="27"/>
        <v>55998.380421681759</v>
      </c>
      <c r="C157" s="16">
        <f t="shared" si="31"/>
        <v>1607</v>
      </c>
      <c r="D157" s="17">
        <f t="shared" si="28"/>
        <v>34.846534176528785</v>
      </c>
      <c r="E157" s="4">
        <f t="shared" si="29"/>
        <v>6.9693068353057575</v>
      </c>
      <c r="F157" s="17">
        <f t="shared" si="30"/>
        <v>41.815841011834543</v>
      </c>
    </row>
    <row r="158" spans="1:6" ht="27" customHeight="1" x14ac:dyDescent="0.2">
      <c r="A158" s="2">
        <v>4</v>
      </c>
      <c r="B158" s="4">
        <f t="shared" si="27"/>
        <v>53790.482343849355</v>
      </c>
      <c r="C158" s="16">
        <f t="shared" si="31"/>
        <v>1607</v>
      </c>
      <c r="D158" s="17">
        <f t="shared" si="28"/>
        <v>33.472608801399723</v>
      </c>
      <c r="E158" s="4">
        <f t="shared" si="29"/>
        <v>6.6945217602799447</v>
      </c>
      <c r="F158" s="17">
        <f t="shared" si="30"/>
        <v>40.16713056167967</v>
      </c>
    </row>
    <row r="159" spans="1:6" ht="27" customHeight="1" x14ac:dyDescent="0.2">
      <c r="A159" s="2">
        <v>3</v>
      </c>
      <c r="B159" s="4">
        <f t="shared" si="27"/>
        <v>52167.36015186135</v>
      </c>
      <c r="C159" s="16">
        <f t="shared" si="31"/>
        <v>1607</v>
      </c>
      <c r="D159" s="17">
        <f t="shared" si="28"/>
        <v>32.462576323498041</v>
      </c>
      <c r="E159" s="4">
        <f t="shared" si="29"/>
        <v>6.4925152646996089</v>
      </c>
      <c r="F159" s="17">
        <f t="shared" si="30"/>
        <v>38.955091588197647</v>
      </c>
    </row>
    <row r="160" spans="1:6" ht="27" customHeight="1" x14ac:dyDescent="0.2">
      <c r="A160" s="2" t="s">
        <v>18</v>
      </c>
      <c r="B160" s="4">
        <f t="shared" si="27"/>
        <v>50310.135023351868</v>
      </c>
      <c r="C160" s="16">
        <f t="shared" si="31"/>
        <v>1607</v>
      </c>
      <c r="D160" s="17">
        <f t="shared" si="28"/>
        <v>31.306866847138686</v>
      </c>
      <c r="E160" s="4">
        <f t="shared" si="29"/>
        <v>6.2613733694277371</v>
      </c>
      <c r="F160" s="17">
        <f t="shared" si="30"/>
        <v>37.568240216566423</v>
      </c>
    </row>
    <row r="161" spans="1:6" ht="27" customHeight="1" x14ac:dyDescent="0.2">
      <c r="A161" s="2">
        <v>2</v>
      </c>
      <c r="B161" s="4">
        <f t="shared" si="27"/>
        <v>49354.347917480663</v>
      </c>
      <c r="C161" s="16">
        <f t="shared" si="31"/>
        <v>1607</v>
      </c>
      <c r="D161" s="17">
        <f t="shared" si="28"/>
        <v>30.712102002165938</v>
      </c>
      <c r="E161" s="4">
        <f t="shared" si="29"/>
        <v>6.1424204004331884</v>
      </c>
      <c r="F161" s="17">
        <f t="shared" si="30"/>
        <v>36.85452240259913</v>
      </c>
    </row>
    <row r="162" spans="1:6" ht="27" customHeight="1" x14ac:dyDescent="0.2">
      <c r="A162" s="2">
        <v>1</v>
      </c>
      <c r="B162" s="4">
        <f>AVERAGE(C110:G110)</f>
        <v>41575.990770103599</v>
      </c>
      <c r="C162" s="16">
        <f t="shared" si="31"/>
        <v>1607</v>
      </c>
      <c r="D162" s="17">
        <f t="shared" si="28"/>
        <v>25.871805084071934</v>
      </c>
      <c r="E162" s="4">
        <f t="shared" si="29"/>
        <v>5.1743610168143874</v>
      </c>
      <c r="F162" s="17">
        <f t="shared" si="30"/>
        <v>31.046166100886321</v>
      </c>
    </row>
    <row r="163" spans="1:6" ht="27" customHeight="1" x14ac:dyDescent="0.2"/>
    <row r="164" spans="1:6" ht="27" customHeight="1" x14ac:dyDescent="0.2">
      <c r="A164" s="87" t="s">
        <v>190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7" t="s">
        <v>46</v>
      </c>
      <c r="C165" s="67" t="s">
        <v>47</v>
      </c>
      <c r="D165" s="67" t="s">
        <v>48</v>
      </c>
      <c r="E165" s="67" t="s">
        <v>49</v>
      </c>
      <c r="F165" s="67" t="s">
        <v>50</v>
      </c>
    </row>
    <row r="166" spans="1:6" ht="27" customHeight="1" x14ac:dyDescent="0.2">
      <c r="A166" s="5" t="s">
        <v>23</v>
      </c>
      <c r="B166" s="4">
        <f t="shared" ref="B166:B182" si="32">AVERAGE(B116:G116)</f>
        <v>90186.39164587947</v>
      </c>
      <c r="C166" s="16">
        <f>'Neueinstell. ab 01.07.22'!C166</f>
        <v>1591.4</v>
      </c>
      <c r="D166" s="17">
        <f t="shared" ref="D166:D182" si="33">B166/C166</f>
        <v>56.671101951664866</v>
      </c>
      <c r="E166" s="4">
        <f t="shared" ref="E166:E182" si="34">D166*0.2</f>
        <v>11.334220390332973</v>
      </c>
      <c r="F166" s="17">
        <f t="shared" ref="F166:F182" si="35">D166+E166</f>
        <v>68.005322341997839</v>
      </c>
    </row>
    <row r="167" spans="1:6" ht="27" customHeight="1" x14ac:dyDescent="0.2">
      <c r="A167" s="5" t="s">
        <v>24</v>
      </c>
      <c r="B167" s="4">
        <f t="shared" si="32"/>
        <v>84200.019442943347</v>
      </c>
      <c r="C167" s="16">
        <f>C166</f>
        <v>1591.4</v>
      </c>
      <c r="D167" s="17">
        <f t="shared" si="33"/>
        <v>52.909400177795241</v>
      </c>
      <c r="E167" s="4">
        <f t="shared" si="34"/>
        <v>10.581880035559049</v>
      </c>
      <c r="F167" s="17">
        <f t="shared" si="35"/>
        <v>63.491280213354287</v>
      </c>
    </row>
    <row r="168" spans="1:6" ht="27" customHeight="1" x14ac:dyDescent="0.2">
      <c r="A168" s="5" t="s">
        <v>25</v>
      </c>
      <c r="B168" s="4">
        <f t="shared" si="32"/>
        <v>81026.712806170399</v>
      </c>
      <c r="C168" s="16">
        <f t="shared" ref="C168:C182" si="36">C167</f>
        <v>1591.4</v>
      </c>
      <c r="D168" s="17">
        <f t="shared" si="33"/>
        <v>50.915365593923838</v>
      </c>
      <c r="E168" s="4">
        <f t="shared" si="34"/>
        <v>10.183073118784769</v>
      </c>
      <c r="F168" s="17">
        <f t="shared" si="35"/>
        <v>61.098438712708607</v>
      </c>
    </row>
    <row r="169" spans="1:6" ht="27" customHeight="1" x14ac:dyDescent="0.2">
      <c r="A169" s="5" t="s">
        <v>26</v>
      </c>
      <c r="B169" s="4">
        <f t="shared" si="32"/>
        <v>81172.931137672727</v>
      </c>
      <c r="C169" s="16">
        <f t="shared" si="36"/>
        <v>1591.4</v>
      </c>
      <c r="D169" s="17">
        <f t="shared" si="33"/>
        <v>51.007245907799877</v>
      </c>
      <c r="E169" s="4">
        <f t="shared" si="34"/>
        <v>10.201449181559976</v>
      </c>
      <c r="F169" s="17">
        <f t="shared" si="35"/>
        <v>61.20869508935985</v>
      </c>
    </row>
    <row r="170" spans="1:6" ht="27" customHeight="1" x14ac:dyDescent="0.2">
      <c r="A170" s="5" t="s">
        <v>27</v>
      </c>
      <c r="B170" s="4">
        <f t="shared" si="32"/>
        <v>79997.091374673983</v>
      </c>
      <c r="C170" s="16">
        <f t="shared" si="36"/>
        <v>1591.4</v>
      </c>
      <c r="D170" s="17">
        <f t="shared" si="33"/>
        <v>50.268374622768619</v>
      </c>
      <c r="E170" s="4">
        <f t="shared" si="34"/>
        <v>10.053674924553725</v>
      </c>
      <c r="F170" s="17">
        <f t="shared" si="35"/>
        <v>60.322049547322344</v>
      </c>
    </row>
    <row r="171" spans="1:6" ht="27" customHeight="1" x14ac:dyDescent="0.2">
      <c r="A171" s="5" t="s">
        <v>28</v>
      </c>
      <c r="B171" s="4">
        <f t="shared" si="32"/>
        <v>78357.994236779879</v>
      </c>
      <c r="C171" s="16">
        <f t="shared" si="36"/>
        <v>1591.4</v>
      </c>
      <c r="D171" s="17">
        <f t="shared" si="33"/>
        <v>49.238402813107875</v>
      </c>
      <c r="E171" s="4">
        <f t="shared" si="34"/>
        <v>9.8476805626215764</v>
      </c>
      <c r="F171" s="17">
        <f t="shared" si="35"/>
        <v>59.086083375729451</v>
      </c>
    </row>
    <row r="172" spans="1:6" ht="27" customHeight="1" x14ac:dyDescent="0.2">
      <c r="A172" s="5" t="s">
        <v>29</v>
      </c>
      <c r="B172" s="4">
        <f t="shared" si="32"/>
        <v>78162.209110526892</v>
      </c>
      <c r="C172" s="16">
        <f t="shared" si="36"/>
        <v>1591.4</v>
      </c>
      <c r="D172" s="17">
        <f t="shared" si="33"/>
        <v>49.115375839215083</v>
      </c>
      <c r="E172" s="4">
        <f t="shared" si="34"/>
        <v>9.823075167843017</v>
      </c>
      <c r="F172" s="17">
        <f t="shared" si="35"/>
        <v>58.938451007058099</v>
      </c>
    </row>
    <row r="173" spans="1:6" ht="27" customHeight="1" x14ac:dyDescent="0.2">
      <c r="A173" s="5" t="s">
        <v>30</v>
      </c>
      <c r="B173" s="4">
        <f t="shared" si="32"/>
        <v>76917.811669698902</v>
      </c>
      <c r="C173" s="16">
        <f t="shared" si="36"/>
        <v>1591.4</v>
      </c>
      <c r="D173" s="17">
        <f t="shared" si="33"/>
        <v>48.333424449980456</v>
      </c>
      <c r="E173" s="4">
        <f t="shared" si="34"/>
        <v>9.6666848899960911</v>
      </c>
      <c r="F173" s="17">
        <f t="shared" si="35"/>
        <v>58.000109339976547</v>
      </c>
    </row>
    <row r="174" spans="1:6" ht="27" customHeight="1" x14ac:dyDescent="0.2">
      <c r="A174" s="7" t="s">
        <v>31</v>
      </c>
      <c r="B174" s="4">
        <f t="shared" si="32"/>
        <v>74920.219766979993</v>
      </c>
      <c r="C174" s="16">
        <f t="shared" si="36"/>
        <v>1591.4</v>
      </c>
      <c r="D174" s="17">
        <f t="shared" si="33"/>
        <v>47.078182585760956</v>
      </c>
      <c r="E174" s="4">
        <f t="shared" si="34"/>
        <v>9.4156365171521923</v>
      </c>
      <c r="F174" s="17">
        <f t="shared" si="35"/>
        <v>56.49381910291315</v>
      </c>
    </row>
    <row r="175" spans="1:6" ht="27" customHeight="1" x14ac:dyDescent="0.2">
      <c r="A175" s="7" t="s">
        <v>32</v>
      </c>
      <c r="B175" s="4">
        <f t="shared" si="32"/>
        <v>72807.819643583091</v>
      </c>
      <c r="C175" s="16">
        <f t="shared" si="36"/>
        <v>1591.4</v>
      </c>
      <c r="D175" s="17">
        <f t="shared" si="33"/>
        <v>45.750797815497727</v>
      </c>
      <c r="E175" s="4">
        <f t="shared" si="34"/>
        <v>9.150159563099546</v>
      </c>
      <c r="F175" s="17">
        <f t="shared" si="35"/>
        <v>54.900957378597269</v>
      </c>
    </row>
    <row r="176" spans="1:6" ht="27" customHeight="1" x14ac:dyDescent="0.2">
      <c r="A176" s="7" t="s">
        <v>33</v>
      </c>
      <c r="B176" s="4">
        <f t="shared" si="32"/>
        <v>71923.84674470099</v>
      </c>
      <c r="C176" s="16">
        <f t="shared" si="36"/>
        <v>1591.4</v>
      </c>
      <c r="D176" s="17">
        <f t="shared" si="33"/>
        <v>45.19532910940115</v>
      </c>
      <c r="E176" s="4">
        <f t="shared" si="34"/>
        <v>9.0390658218802304</v>
      </c>
      <c r="F176" s="17">
        <f t="shared" si="35"/>
        <v>54.234394931281379</v>
      </c>
    </row>
    <row r="177" spans="1:9" ht="27" customHeight="1" x14ac:dyDescent="0.2">
      <c r="A177" s="7" t="s">
        <v>34</v>
      </c>
      <c r="B177" s="4">
        <f t="shared" si="32"/>
        <v>71923.84674470099</v>
      </c>
      <c r="C177" s="16">
        <f t="shared" si="36"/>
        <v>1591.4</v>
      </c>
      <c r="D177" s="17">
        <f t="shared" si="33"/>
        <v>45.19532910940115</v>
      </c>
      <c r="E177" s="4">
        <f t="shared" si="34"/>
        <v>9.0390658218802304</v>
      </c>
      <c r="F177" s="17">
        <f t="shared" si="35"/>
        <v>54.234394931281379</v>
      </c>
    </row>
    <row r="178" spans="1:9" ht="27" customHeight="1" x14ac:dyDescent="0.2">
      <c r="A178" s="5" t="s">
        <v>35</v>
      </c>
      <c r="B178" s="4">
        <f t="shared" si="32"/>
        <v>67859.702673343621</v>
      </c>
      <c r="C178" s="16">
        <f t="shared" si="36"/>
        <v>1591.4</v>
      </c>
      <c r="D178" s="17">
        <f t="shared" si="33"/>
        <v>42.641512299449303</v>
      </c>
      <c r="E178" s="4">
        <f t="shared" si="34"/>
        <v>8.5283024598898614</v>
      </c>
      <c r="F178" s="17">
        <f t="shared" si="35"/>
        <v>51.169814759339161</v>
      </c>
    </row>
    <row r="179" spans="1:9" ht="27" customHeight="1" x14ac:dyDescent="0.2">
      <c r="A179" s="5" t="s">
        <v>36</v>
      </c>
      <c r="B179" s="4">
        <f t="shared" si="32"/>
        <v>66005.132844639927</v>
      </c>
      <c r="C179" s="16">
        <f t="shared" si="36"/>
        <v>1591.4</v>
      </c>
      <c r="D179" s="17">
        <f t="shared" si="33"/>
        <v>41.476142292723338</v>
      </c>
      <c r="E179" s="4">
        <f t="shared" si="34"/>
        <v>8.2952284585446687</v>
      </c>
      <c r="F179" s="17">
        <f t="shared" si="35"/>
        <v>49.771370751268009</v>
      </c>
    </row>
    <row r="180" spans="1:9" ht="27" customHeight="1" x14ac:dyDescent="0.2">
      <c r="A180" s="5" t="s">
        <v>37</v>
      </c>
      <c r="B180" s="4">
        <f t="shared" si="32"/>
        <v>62195.422255214442</v>
      </c>
      <c r="C180" s="16">
        <f t="shared" si="36"/>
        <v>1591.4</v>
      </c>
      <c r="D180" s="17">
        <f t="shared" si="33"/>
        <v>39.082205765498578</v>
      </c>
      <c r="E180" s="4">
        <f t="shared" si="34"/>
        <v>7.8164411530997162</v>
      </c>
      <c r="F180" s="17">
        <f t="shared" si="35"/>
        <v>46.898646918598295</v>
      </c>
    </row>
    <row r="181" spans="1:9" ht="27" customHeight="1" x14ac:dyDescent="0.2">
      <c r="A181" s="5" t="s">
        <v>38</v>
      </c>
      <c r="B181" s="4">
        <f t="shared" si="32"/>
        <v>58894.215034988396</v>
      </c>
      <c r="C181" s="16">
        <f t="shared" si="36"/>
        <v>1591.4</v>
      </c>
      <c r="D181" s="17">
        <f t="shared" si="33"/>
        <v>37.00780132901118</v>
      </c>
      <c r="E181" s="4">
        <f t="shared" si="34"/>
        <v>7.4015602658022361</v>
      </c>
      <c r="F181" s="17">
        <f t="shared" si="35"/>
        <v>44.409361594813419</v>
      </c>
    </row>
    <row r="182" spans="1:9" ht="27" customHeight="1" x14ac:dyDescent="0.2">
      <c r="A182" s="5" t="s">
        <v>39</v>
      </c>
      <c r="B182" s="4">
        <f t="shared" si="32"/>
        <v>52902.578474691494</v>
      </c>
      <c r="C182" s="16">
        <f t="shared" si="36"/>
        <v>1591.4</v>
      </c>
      <c r="D182" s="17">
        <f t="shared" si="33"/>
        <v>33.242791551270258</v>
      </c>
      <c r="E182" s="4">
        <f t="shared" si="34"/>
        <v>6.6485583102540522</v>
      </c>
      <c r="F182" s="17">
        <f t="shared" si="35"/>
        <v>39.891349861524311</v>
      </c>
    </row>
    <row r="184" spans="1:9" ht="48.75" customHeight="1" x14ac:dyDescent="0.2">
      <c r="A184" s="91" t="s">
        <v>161</v>
      </c>
      <c r="B184" s="91"/>
      <c r="C184" s="91"/>
      <c r="D184" s="91"/>
      <c r="E184" s="91"/>
      <c r="F184" s="91"/>
      <c r="G184" s="91"/>
    </row>
    <row r="185" spans="1:9" ht="15.75" x14ac:dyDescent="0.2">
      <c r="A185" s="38"/>
    </row>
    <row r="187" spans="1:9" x14ac:dyDescent="0.2">
      <c r="A187" s="18" t="s">
        <v>51</v>
      </c>
      <c r="B187" s="19" t="s">
        <v>52</v>
      </c>
      <c r="C187" s="20"/>
      <c r="D187" s="19" t="s">
        <v>53</v>
      </c>
      <c r="E187" s="20"/>
      <c r="G187" s="21"/>
      <c r="H187" s="22"/>
      <c r="I187" s="23"/>
    </row>
    <row r="188" spans="1:9" x14ac:dyDescent="0.2">
      <c r="A188" s="24" t="s">
        <v>54</v>
      </c>
      <c r="B188" s="55" t="s">
        <v>149</v>
      </c>
      <c r="C188" s="56">
        <f>G109</f>
        <v>54956.507408263817</v>
      </c>
      <c r="D188" s="71" t="s">
        <v>162</v>
      </c>
      <c r="E188" s="72">
        <f>G132</f>
        <v>57301.936587975921</v>
      </c>
      <c r="F188" s="25"/>
      <c r="G188" s="26"/>
      <c r="H188" s="27"/>
      <c r="I188" s="28"/>
    </row>
    <row r="189" spans="1:9" x14ac:dyDescent="0.2">
      <c r="A189" s="24" t="s">
        <v>55</v>
      </c>
      <c r="B189" s="59" t="s">
        <v>56</v>
      </c>
      <c r="C189" s="60">
        <f>G109</f>
        <v>54956.507408263817</v>
      </c>
      <c r="D189" s="61" t="s">
        <v>57</v>
      </c>
      <c r="E189" s="60">
        <f>G132</f>
        <v>57301.936587975921</v>
      </c>
      <c r="F189" s="25"/>
      <c r="G189" s="26"/>
      <c r="H189" s="29"/>
      <c r="I189" s="28"/>
    </row>
    <row r="190" spans="1:9" x14ac:dyDescent="0.2">
      <c r="A190" s="24" t="s">
        <v>58</v>
      </c>
      <c r="B190" s="59" t="s">
        <v>56</v>
      </c>
      <c r="C190" s="60">
        <f>G109</f>
        <v>54956.507408263817</v>
      </c>
      <c r="D190" s="61" t="s">
        <v>57</v>
      </c>
      <c r="E190" s="60">
        <f>G132</f>
        <v>57301.936587975921</v>
      </c>
      <c r="F190" s="25"/>
      <c r="G190" s="26"/>
      <c r="H190" s="29"/>
      <c r="I190" s="28"/>
    </row>
    <row r="191" spans="1:9" x14ac:dyDescent="0.2">
      <c r="A191" s="24" t="s">
        <v>59</v>
      </c>
      <c r="B191" s="59" t="s">
        <v>56</v>
      </c>
      <c r="C191" s="60">
        <f>G109</f>
        <v>54956.507408263817</v>
      </c>
      <c r="D191" s="61" t="s">
        <v>57</v>
      </c>
      <c r="E191" s="60">
        <f>G132</f>
        <v>57301.936587975921</v>
      </c>
      <c r="F191" s="25"/>
      <c r="G191" s="26"/>
      <c r="H191" s="29"/>
      <c r="I191" s="28"/>
    </row>
    <row r="192" spans="1:9" x14ac:dyDescent="0.2">
      <c r="A192" s="24" t="s">
        <v>60</v>
      </c>
      <c r="B192" s="55" t="s">
        <v>149</v>
      </c>
      <c r="C192" s="56">
        <f>G109</f>
        <v>54956.507408263817</v>
      </c>
      <c r="D192" s="57" t="s">
        <v>162</v>
      </c>
      <c r="E192" s="58">
        <f>G132</f>
        <v>57301.936587975921</v>
      </c>
      <c r="F192" s="25"/>
      <c r="G192" s="26"/>
      <c r="H192" s="27"/>
      <c r="I192" s="28"/>
    </row>
    <row r="193" spans="1:9" x14ac:dyDescent="0.2">
      <c r="A193" s="24" t="s">
        <v>61</v>
      </c>
      <c r="B193" s="59" t="s">
        <v>56</v>
      </c>
      <c r="C193" s="60">
        <f>G109</f>
        <v>54956.507408263817</v>
      </c>
      <c r="D193" s="61" t="s">
        <v>62</v>
      </c>
      <c r="E193" s="60">
        <f>E131</f>
        <v>61197.214659828715</v>
      </c>
      <c r="F193" s="25"/>
      <c r="G193" s="26"/>
      <c r="H193" s="30"/>
      <c r="I193" s="31"/>
    </row>
    <row r="194" spans="1:9" x14ac:dyDescent="0.2">
      <c r="A194" s="24" t="s">
        <v>63</v>
      </c>
      <c r="B194" s="59" t="s">
        <v>56</v>
      </c>
      <c r="C194" s="60">
        <f>G109</f>
        <v>54956.507408263817</v>
      </c>
      <c r="D194" s="61" t="s">
        <v>62</v>
      </c>
      <c r="E194" s="60">
        <f>E131</f>
        <v>61197.214659828715</v>
      </c>
      <c r="F194" s="25"/>
      <c r="G194" s="26"/>
      <c r="H194" s="30"/>
      <c r="I194" s="31"/>
    </row>
    <row r="195" spans="1:9" x14ac:dyDescent="0.2">
      <c r="A195" s="24" t="s">
        <v>64</v>
      </c>
      <c r="B195" s="59" t="s">
        <v>56</v>
      </c>
      <c r="C195" s="60">
        <f>G109</f>
        <v>54956.507408263817</v>
      </c>
      <c r="D195" s="61" t="s">
        <v>62</v>
      </c>
      <c r="E195" s="60">
        <f>E131</f>
        <v>61197.214659828715</v>
      </c>
      <c r="F195" s="25"/>
      <c r="G195" s="26"/>
      <c r="H195" s="30"/>
      <c r="I195" s="31"/>
    </row>
    <row r="196" spans="1:9" x14ac:dyDescent="0.2">
      <c r="A196" s="24" t="s">
        <v>65</v>
      </c>
      <c r="B196" s="55" t="s">
        <v>150</v>
      </c>
      <c r="C196" s="58">
        <f>G107</f>
        <v>56086.249230042311</v>
      </c>
      <c r="D196" s="57" t="s">
        <v>166</v>
      </c>
      <c r="E196" s="58">
        <f>G131</f>
        <v>64036.094466269264</v>
      </c>
      <c r="F196" s="25"/>
      <c r="G196" s="26"/>
      <c r="H196" s="27"/>
      <c r="I196" s="28"/>
    </row>
    <row r="197" spans="1:9" x14ac:dyDescent="0.2">
      <c r="A197" s="24" t="s">
        <v>66</v>
      </c>
      <c r="B197" s="59" t="s">
        <v>67</v>
      </c>
      <c r="C197" s="60">
        <f>F106</f>
        <v>57051.192205120104</v>
      </c>
      <c r="D197" s="61" t="s">
        <v>68</v>
      </c>
      <c r="E197" s="60">
        <f>G131</f>
        <v>64036.094466269264</v>
      </c>
      <c r="F197" s="25"/>
      <c r="G197" s="26"/>
      <c r="H197" s="30"/>
      <c r="I197" s="31"/>
    </row>
    <row r="198" spans="1:9" x14ac:dyDescent="0.2">
      <c r="A198" s="24" t="s">
        <v>69</v>
      </c>
      <c r="B198" s="59" t="s">
        <v>70</v>
      </c>
      <c r="C198" s="60">
        <f>G106</f>
        <v>58043.751091396931</v>
      </c>
      <c r="D198" s="61" t="s">
        <v>68</v>
      </c>
      <c r="E198" s="60">
        <f>G131</f>
        <v>64036.094466269264</v>
      </c>
      <c r="F198" s="25"/>
      <c r="G198" s="26"/>
      <c r="H198" s="30"/>
      <c r="I198" s="31"/>
    </row>
    <row r="199" spans="1:9" x14ac:dyDescent="0.2">
      <c r="A199" s="24" t="s">
        <v>71</v>
      </c>
      <c r="B199" s="59" t="s">
        <v>70</v>
      </c>
      <c r="C199" s="60">
        <f>G106</f>
        <v>58043.751091396931</v>
      </c>
      <c r="D199" s="61" t="s">
        <v>68</v>
      </c>
      <c r="E199" s="60">
        <f>G131</f>
        <v>64036.094466269264</v>
      </c>
      <c r="F199" s="25"/>
      <c r="G199" s="26"/>
      <c r="H199" s="30"/>
      <c r="I199" s="31"/>
    </row>
    <row r="200" spans="1:9" x14ac:dyDescent="0.2">
      <c r="A200" s="24" t="s">
        <v>72</v>
      </c>
      <c r="B200" s="55" t="s">
        <v>151</v>
      </c>
      <c r="C200" s="58">
        <f>G105</f>
        <v>60740.964859868429</v>
      </c>
      <c r="D200" s="61" t="s">
        <v>73</v>
      </c>
      <c r="E200" s="58">
        <f>F130</f>
        <v>65776.255520005536</v>
      </c>
      <c r="F200" s="25"/>
      <c r="G200" s="26"/>
      <c r="H200" s="27"/>
      <c r="I200" s="28"/>
    </row>
    <row r="201" spans="1:9" x14ac:dyDescent="0.2">
      <c r="A201" s="24" t="s">
        <v>74</v>
      </c>
      <c r="B201" s="59" t="s">
        <v>75</v>
      </c>
      <c r="C201" s="60">
        <f>E104</f>
        <v>59680.980112482277</v>
      </c>
      <c r="D201" s="61" t="s">
        <v>73</v>
      </c>
      <c r="E201" s="60">
        <f>F130</f>
        <v>65776.255520005536</v>
      </c>
      <c r="F201" s="25"/>
      <c r="G201" s="26"/>
      <c r="H201" s="30"/>
      <c r="I201" s="31"/>
    </row>
    <row r="202" spans="1:9" x14ac:dyDescent="0.2">
      <c r="A202" s="24" t="s">
        <v>76</v>
      </c>
      <c r="B202" s="59" t="s">
        <v>77</v>
      </c>
      <c r="C202" s="60">
        <f>F104</f>
        <v>61934.366736683653</v>
      </c>
      <c r="D202" s="61" t="s">
        <v>78</v>
      </c>
      <c r="E202" s="60">
        <f>G130</f>
        <v>68986.156886646044</v>
      </c>
      <c r="F202" s="25"/>
      <c r="G202" s="26"/>
      <c r="H202" s="30"/>
      <c r="I202" s="31"/>
    </row>
    <row r="203" spans="1:9" x14ac:dyDescent="0.2">
      <c r="A203" s="24" t="s">
        <v>79</v>
      </c>
      <c r="B203" s="59" t="s">
        <v>77</v>
      </c>
      <c r="C203" s="60">
        <f>F104</f>
        <v>61934.366736683653</v>
      </c>
      <c r="D203" s="61" t="s">
        <v>78</v>
      </c>
      <c r="E203" s="60">
        <f>G130</f>
        <v>68986.156886646044</v>
      </c>
      <c r="F203" s="25"/>
      <c r="G203" s="26"/>
      <c r="H203" s="30"/>
      <c r="I203" s="31"/>
    </row>
    <row r="204" spans="1:9" x14ac:dyDescent="0.2">
      <c r="A204" s="24" t="s">
        <v>80</v>
      </c>
      <c r="B204" s="55" t="s">
        <v>152</v>
      </c>
      <c r="C204" s="58">
        <f>G104</f>
        <v>63082.220292430356</v>
      </c>
      <c r="D204" s="61" t="s">
        <v>81</v>
      </c>
      <c r="E204" s="58">
        <f>E129</f>
        <v>68065.14831574852</v>
      </c>
      <c r="F204" s="25"/>
      <c r="G204" s="26"/>
      <c r="H204" s="27"/>
      <c r="I204" s="28"/>
    </row>
    <row r="205" spans="1:9" x14ac:dyDescent="0.2">
      <c r="A205" s="24" t="s">
        <v>82</v>
      </c>
      <c r="B205" s="59" t="s">
        <v>83</v>
      </c>
      <c r="C205" s="60">
        <f>D102</f>
        <v>61733.703070243952</v>
      </c>
      <c r="D205" s="61" t="s">
        <v>81</v>
      </c>
      <c r="E205" s="60">
        <f>E129</f>
        <v>68065.14831574852</v>
      </c>
      <c r="F205" s="25"/>
      <c r="G205" s="26"/>
      <c r="H205" s="30"/>
      <c r="I205" s="31"/>
    </row>
    <row r="206" spans="1:9" x14ac:dyDescent="0.2">
      <c r="A206" s="24" t="s">
        <v>84</v>
      </c>
      <c r="B206" s="59" t="s">
        <v>85</v>
      </c>
      <c r="C206" s="60">
        <f>F102</f>
        <v>66731.107052676205</v>
      </c>
      <c r="D206" s="61" t="s">
        <v>86</v>
      </c>
      <c r="E206" s="60">
        <f>F129</f>
        <v>70812.752155953305</v>
      </c>
      <c r="F206" s="25"/>
      <c r="G206" s="26"/>
      <c r="H206" s="30"/>
      <c r="I206" s="31"/>
    </row>
    <row r="207" spans="1:9" x14ac:dyDescent="0.2">
      <c r="A207" s="24" t="s">
        <v>87</v>
      </c>
      <c r="B207" s="59" t="s">
        <v>85</v>
      </c>
      <c r="C207" s="60">
        <f>F102</f>
        <v>66731.107052676205</v>
      </c>
      <c r="D207" s="61" t="s">
        <v>86</v>
      </c>
      <c r="E207" s="60">
        <f>F129</f>
        <v>70812.752155953305</v>
      </c>
      <c r="F207" s="25"/>
      <c r="G207" s="26"/>
      <c r="H207" s="30"/>
      <c r="I207" s="31"/>
    </row>
    <row r="208" spans="1:9" x14ac:dyDescent="0.2">
      <c r="A208" s="24" t="s">
        <v>88</v>
      </c>
      <c r="B208" s="55" t="s">
        <v>163</v>
      </c>
      <c r="C208" s="58">
        <f>G102</f>
        <v>67974.719677126021</v>
      </c>
      <c r="D208" s="61" t="s">
        <v>89</v>
      </c>
      <c r="E208" s="58">
        <f>F127</f>
        <v>80799.189943814432</v>
      </c>
      <c r="F208" s="25"/>
      <c r="G208" s="26"/>
      <c r="H208" s="27"/>
      <c r="I208" s="28"/>
    </row>
    <row r="209" spans="1:9" x14ac:dyDescent="0.2">
      <c r="A209" s="24" t="s">
        <v>90</v>
      </c>
      <c r="B209" s="59" t="s">
        <v>147</v>
      </c>
      <c r="C209" s="60">
        <f>G102</f>
        <v>67974.719677126021</v>
      </c>
      <c r="D209" s="61" t="s">
        <v>89</v>
      </c>
      <c r="E209" s="60">
        <f>F127</f>
        <v>80799.189943814432</v>
      </c>
      <c r="F209" s="25"/>
      <c r="G209" s="26"/>
      <c r="H209" s="30"/>
      <c r="I209" s="31"/>
    </row>
    <row r="210" spans="1:9" x14ac:dyDescent="0.2">
      <c r="A210" s="24" t="s">
        <v>91</v>
      </c>
      <c r="B210" s="59" t="s">
        <v>92</v>
      </c>
      <c r="C210" s="60">
        <f>E100</f>
        <v>74533.437027876702</v>
      </c>
      <c r="D210" s="61" t="s">
        <v>89</v>
      </c>
      <c r="E210" s="60">
        <f>F127</f>
        <v>80799.189943814432</v>
      </c>
      <c r="F210" s="25"/>
      <c r="G210" s="26"/>
      <c r="H210" s="30"/>
      <c r="I210" s="31"/>
    </row>
    <row r="211" spans="1:9" x14ac:dyDescent="0.2">
      <c r="A211" s="24" t="s">
        <v>93</v>
      </c>
      <c r="B211" s="59" t="s">
        <v>92</v>
      </c>
      <c r="C211" s="60">
        <f>E100</f>
        <v>74533.437027876702</v>
      </c>
      <c r="D211" s="61" t="s">
        <v>89</v>
      </c>
      <c r="E211" s="60">
        <f>F127</f>
        <v>80799.189943814432</v>
      </c>
      <c r="F211" s="25"/>
      <c r="G211" s="26"/>
      <c r="H211" s="30"/>
      <c r="I211" s="31"/>
    </row>
    <row r="212" spans="1:9" x14ac:dyDescent="0.2">
      <c r="A212" s="24" t="s">
        <v>94</v>
      </c>
      <c r="B212" s="55" t="s">
        <v>153</v>
      </c>
      <c r="C212" s="58">
        <f>G100</f>
        <v>84144.067299126094</v>
      </c>
      <c r="D212" s="57" t="s">
        <v>164</v>
      </c>
      <c r="E212" s="58">
        <f>G123</f>
        <v>88809.647649648978</v>
      </c>
      <c r="F212" s="25"/>
      <c r="G212" s="28"/>
      <c r="H212" s="28"/>
      <c r="I212" s="28"/>
    </row>
    <row r="213" spans="1:9" x14ac:dyDescent="0.2">
      <c r="A213" s="24" t="s">
        <v>95</v>
      </c>
      <c r="B213" s="59" t="s">
        <v>96</v>
      </c>
      <c r="C213" s="60">
        <f>G100</f>
        <v>84144.067299126094</v>
      </c>
      <c r="D213" s="61" t="s">
        <v>98</v>
      </c>
      <c r="E213" s="60">
        <f>G123</f>
        <v>88809.647649648978</v>
      </c>
      <c r="F213" s="25"/>
      <c r="G213" s="28"/>
      <c r="H213" s="28"/>
      <c r="I213" s="28"/>
    </row>
    <row r="214" spans="1:9" x14ac:dyDescent="0.2">
      <c r="A214" s="24" t="s">
        <v>97</v>
      </c>
      <c r="B214" s="59" t="s">
        <v>96</v>
      </c>
      <c r="C214" s="60">
        <f>G100</f>
        <v>84144.067299126094</v>
      </c>
      <c r="D214" s="61" t="s">
        <v>98</v>
      </c>
      <c r="E214" s="60">
        <f>G123</f>
        <v>88809.647649648978</v>
      </c>
      <c r="F214" s="25"/>
      <c r="G214" s="28"/>
      <c r="H214" s="28"/>
      <c r="I214" s="28"/>
    </row>
    <row r="215" spans="1:9" x14ac:dyDescent="0.2">
      <c r="A215" s="24" t="s">
        <v>99</v>
      </c>
      <c r="B215" s="59" t="s">
        <v>96</v>
      </c>
      <c r="C215" s="60">
        <f>G100</f>
        <v>84144.067299126094</v>
      </c>
      <c r="D215" s="61" t="s">
        <v>98</v>
      </c>
      <c r="E215" s="60">
        <f>G123</f>
        <v>88809.647649648978</v>
      </c>
      <c r="F215" s="25"/>
      <c r="G215" s="28"/>
      <c r="H215" s="28"/>
      <c r="I215" s="28"/>
    </row>
    <row r="216" spans="1:9" x14ac:dyDescent="0.2">
      <c r="A216" s="24" t="s">
        <v>100</v>
      </c>
      <c r="B216" s="62" t="s">
        <v>153</v>
      </c>
      <c r="C216" s="58">
        <f>G100</f>
        <v>84144.067299126094</v>
      </c>
      <c r="D216" s="57" t="s">
        <v>167</v>
      </c>
      <c r="E216" s="58">
        <f>G122</f>
        <v>89016.459277682618</v>
      </c>
      <c r="F216" s="25"/>
      <c r="G216" s="26"/>
      <c r="H216" s="27"/>
      <c r="I216" s="28"/>
    </row>
    <row r="217" spans="1:9" x14ac:dyDescent="0.2">
      <c r="A217" s="24" t="s">
        <v>101</v>
      </c>
      <c r="B217" s="59" t="s">
        <v>96</v>
      </c>
      <c r="C217" s="60">
        <f>G100</f>
        <v>84144.067299126094</v>
      </c>
      <c r="D217" s="61" t="s">
        <v>102</v>
      </c>
      <c r="E217" s="58">
        <f>G122</f>
        <v>89016.459277682618</v>
      </c>
      <c r="F217" s="25"/>
      <c r="G217" s="26"/>
      <c r="H217" s="29"/>
      <c r="I217" s="28"/>
    </row>
    <row r="218" spans="1:9" x14ac:dyDescent="0.2">
      <c r="A218" s="24" t="s">
        <v>103</v>
      </c>
      <c r="B218" s="59" t="s">
        <v>96</v>
      </c>
      <c r="C218" s="60">
        <f>G100</f>
        <v>84144.067299126094</v>
      </c>
      <c r="D218" s="61" t="s">
        <v>102</v>
      </c>
      <c r="E218" s="60">
        <f>G122</f>
        <v>89016.459277682618</v>
      </c>
      <c r="F218" s="25"/>
      <c r="G218" s="26"/>
      <c r="H218" s="30"/>
      <c r="I218" s="31"/>
    </row>
    <row r="219" spans="1:9" x14ac:dyDescent="0.2">
      <c r="A219" s="24" t="s">
        <v>104</v>
      </c>
      <c r="B219" s="59" t="s">
        <v>96</v>
      </c>
      <c r="C219" s="60">
        <f>G100</f>
        <v>84144.067299126094</v>
      </c>
      <c r="D219" s="61" t="s">
        <v>102</v>
      </c>
      <c r="E219" s="60">
        <f>G122</f>
        <v>89016.459277682618</v>
      </c>
      <c r="F219" s="25"/>
      <c r="G219" s="26"/>
      <c r="H219" s="30"/>
      <c r="I219" s="31"/>
    </row>
    <row r="220" spans="1:9" x14ac:dyDescent="0.2">
      <c r="A220" s="24" t="s">
        <v>105</v>
      </c>
      <c r="B220" s="55" t="s">
        <v>154</v>
      </c>
      <c r="C220" s="58">
        <f>G98</f>
        <v>90603.60955268098</v>
      </c>
      <c r="D220" s="61" t="s">
        <v>108</v>
      </c>
      <c r="E220" s="58">
        <f>G119</f>
        <v>94437.023209593506</v>
      </c>
      <c r="F220" s="25"/>
      <c r="G220" s="26"/>
      <c r="H220" s="27"/>
      <c r="I220" s="28"/>
    </row>
    <row r="221" spans="1:9" x14ac:dyDescent="0.2">
      <c r="A221" s="24" t="s">
        <v>106</v>
      </c>
      <c r="B221" s="59" t="s">
        <v>107</v>
      </c>
      <c r="C221" s="58">
        <f>G98</f>
        <v>90603.60955268098</v>
      </c>
      <c r="D221" s="61" t="s">
        <v>108</v>
      </c>
      <c r="E221" s="60">
        <f>G119</f>
        <v>94437.023209593506</v>
      </c>
      <c r="F221" s="25"/>
      <c r="G221" s="26"/>
      <c r="H221" s="27"/>
      <c r="I221" s="28"/>
    </row>
    <row r="222" spans="1:9" x14ac:dyDescent="0.2">
      <c r="A222" s="24" t="s">
        <v>109</v>
      </c>
      <c r="B222" s="59" t="s">
        <v>107</v>
      </c>
      <c r="C222" s="60">
        <f>G98</f>
        <v>90603.60955268098</v>
      </c>
      <c r="D222" s="61" t="s">
        <v>108</v>
      </c>
      <c r="E222" s="60">
        <f>G119</f>
        <v>94437.023209593506</v>
      </c>
      <c r="F222" s="25"/>
      <c r="G222" s="26"/>
      <c r="H222" s="30"/>
      <c r="I222" s="31"/>
    </row>
    <row r="223" spans="1:9" x14ac:dyDescent="0.2">
      <c r="A223" s="24" t="s">
        <v>110</v>
      </c>
      <c r="B223" s="59" t="s">
        <v>107</v>
      </c>
      <c r="C223" s="60">
        <f>G98</f>
        <v>90603.60955268098</v>
      </c>
      <c r="D223" s="61" t="s">
        <v>108</v>
      </c>
      <c r="E223" s="60">
        <f>G119</f>
        <v>94437.023209593506</v>
      </c>
      <c r="F223" s="25"/>
      <c r="G223" s="26"/>
      <c r="H223" s="30"/>
      <c r="I223" s="31"/>
    </row>
    <row r="224" spans="1:9" x14ac:dyDescent="0.2">
      <c r="A224" s="24" t="s">
        <v>111</v>
      </c>
      <c r="B224" s="55" t="s">
        <v>155</v>
      </c>
      <c r="C224" s="58">
        <f>G97</f>
        <v>99022.53207595658</v>
      </c>
      <c r="D224" s="61" t="s">
        <v>114</v>
      </c>
      <c r="E224" s="58">
        <f>G117</f>
        <v>99839.610213041102</v>
      </c>
      <c r="F224" s="25"/>
      <c r="G224" s="26"/>
      <c r="H224" s="27"/>
      <c r="I224" s="28"/>
    </row>
    <row r="225" spans="1:9" x14ac:dyDescent="0.2">
      <c r="A225" s="24" t="s">
        <v>112</v>
      </c>
      <c r="B225" s="59" t="s">
        <v>113</v>
      </c>
      <c r="C225" s="58">
        <f>G97</f>
        <v>99022.53207595658</v>
      </c>
      <c r="D225" s="61" t="s">
        <v>114</v>
      </c>
      <c r="E225" s="60">
        <f>G117</f>
        <v>99839.610213041102</v>
      </c>
      <c r="F225" s="25"/>
      <c r="G225" s="26"/>
      <c r="H225" s="27"/>
      <c r="I225" s="28"/>
    </row>
    <row r="226" spans="1:9" x14ac:dyDescent="0.2">
      <c r="A226" s="24" t="s">
        <v>115</v>
      </c>
      <c r="B226" s="59" t="s">
        <v>113</v>
      </c>
      <c r="C226" s="60">
        <f>G97</f>
        <v>99022.53207595658</v>
      </c>
      <c r="D226" s="61" t="s">
        <v>114</v>
      </c>
      <c r="E226" s="60">
        <f>G117</f>
        <v>99839.610213041102</v>
      </c>
      <c r="F226" s="25"/>
      <c r="G226" s="26"/>
      <c r="H226" s="29"/>
      <c r="I226" s="28"/>
    </row>
    <row r="227" spans="1:9" x14ac:dyDescent="0.2">
      <c r="A227" s="24" t="s">
        <v>116</v>
      </c>
      <c r="B227" s="59" t="s">
        <v>113</v>
      </c>
      <c r="C227" s="60">
        <f>G97</f>
        <v>99022.53207595658</v>
      </c>
      <c r="D227" s="61" t="s">
        <v>114</v>
      </c>
      <c r="E227" s="60">
        <f>G117</f>
        <v>99839.610213041102</v>
      </c>
      <c r="F227" s="25"/>
      <c r="G227" s="26"/>
      <c r="H227" s="30"/>
      <c r="I227" s="31"/>
    </row>
    <row r="228" spans="1:9" x14ac:dyDescent="0.2">
      <c r="A228" s="24" t="s">
        <v>117</v>
      </c>
      <c r="B228" s="55" t="s">
        <v>156</v>
      </c>
      <c r="C228" s="58">
        <f>G96</f>
        <v>107441.12658713378</v>
      </c>
      <c r="D228" s="61" t="s">
        <v>120</v>
      </c>
      <c r="E228" s="58">
        <f>G116</f>
        <v>108368.08877717832</v>
      </c>
      <c r="F228" s="25"/>
      <c r="G228" s="26"/>
      <c r="H228" s="27"/>
      <c r="I228" s="28"/>
    </row>
    <row r="229" spans="1:9" x14ac:dyDescent="0.2">
      <c r="A229" s="24" t="s">
        <v>118</v>
      </c>
      <c r="B229" s="59" t="s">
        <v>119</v>
      </c>
      <c r="C229" s="58">
        <f>G96</f>
        <v>107441.12658713378</v>
      </c>
      <c r="D229" s="61" t="s">
        <v>120</v>
      </c>
      <c r="E229" s="60">
        <f>G116</f>
        <v>108368.08877717832</v>
      </c>
      <c r="F229" s="25"/>
      <c r="G229" s="26"/>
      <c r="H229" s="27"/>
      <c r="I229" s="28"/>
    </row>
    <row r="230" spans="1:9" x14ac:dyDescent="0.2">
      <c r="A230" s="24" t="s">
        <v>121</v>
      </c>
      <c r="B230" s="59" t="s">
        <v>119</v>
      </c>
      <c r="C230" s="60">
        <f>G96</f>
        <v>107441.12658713378</v>
      </c>
      <c r="D230" s="61" t="s">
        <v>120</v>
      </c>
      <c r="E230" s="60">
        <f>G116</f>
        <v>108368.08877717832</v>
      </c>
      <c r="F230" s="25"/>
      <c r="G230" s="26"/>
      <c r="H230" s="29"/>
      <c r="I230" s="28"/>
    </row>
    <row r="231" spans="1:9" x14ac:dyDescent="0.2">
      <c r="A231" s="24" t="s">
        <v>122</v>
      </c>
      <c r="B231" s="59" t="s">
        <v>123</v>
      </c>
      <c r="C231" s="60">
        <f>F94</f>
        <v>109631.28412162515</v>
      </c>
      <c r="D231" s="61" t="s">
        <v>120</v>
      </c>
      <c r="E231" s="60">
        <f>G116</f>
        <v>108368.08877717832</v>
      </c>
      <c r="F231" s="25"/>
      <c r="G231" s="26"/>
      <c r="H231" s="30"/>
      <c r="I231" s="31"/>
    </row>
    <row r="232" spans="1:9" x14ac:dyDescent="0.2">
      <c r="A232" s="24" t="s">
        <v>124</v>
      </c>
      <c r="B232" s="55" t="s">
        <v>157</v>
      </c>
      <c r="C232" s="58">
        <f>G94</f>
        <v>115422.97984971435</v>
      </c>
      <c r="D232" s="63"/>
      <c r="E232" s="63"/>
      <c r="F232" s="32"/>
      <c r="G232" s="26"/>
      <c r="H232" s="27"/>
      <c r="I232" s="33"/>
    </row>
    <row r="233" spans="1:9" x14ac:dyDescent="0.2">
      <c r="A233" s="24" t="s">
        <v>125</v>
      </c>
      <c r="B233" s="59" t="s">
        <v>126</v>
      </c>
      <c r="C233" s="58">
        <f>G94</f>
        <v>115422.97984971435</v>
      </c>
      <c r="D233" s="63"/>
      <c r="E233" s="63"/>
      <c r="F233" s="32"/>
      <c r="G233" s="26"/>
      <c r="H233" s="27"/>
      <c r="I233" s="33"/>
    </row>
    <row r="234" spans="1:9" x14ac:dyDescent="0.2">
      <c r="A234" s="24" t="s">
        <v>127</v>
      </c>
      <c r="B234" s="59" t="s">
        <v>126</v>
      </c>
      <c r="C234" s="60">
        <f>G94</f>
        <v>115422.97984971435</v>
      </c>
      <c r="D234" s="63"/>
      <c r="E234" s="63"/>
      <c r="F234" s="32"/>
      <c r="G234" s="26"/>
      <c r="H234" s="29"/>
      <c r="I234" s="33"/>
    </row>
    <row r="235" spans="1:9" x14ac:dyDescent="0.2">
      <c r="A235" s="24" t="s">
        <v>128</v>
      </c>
      <c r="B235" s="59" t="s">
        <v>129</v>
      </c>
      <c r="C235" s="60">
        <f>F93</f>
        <v>119179.51514903909</v>
      </c>
      <c r="D235" s="63"/>
      <c r="E235" s="63"/>
      <c r="F235" s="32"/>
      <c r="G235" s="26"/>
      <c r="H235" s="30"/>
      <c r="I235" s="33"/>
    </row>
    <row r="236" spans="1:9" x14ac:dyDescent="0.2">
      <c r="A236" s="24" t="s">
        <v>130</v>
      </c>
      <c r="B236" s="55" t="s">
        <v>165</v>
      </c>
      <c r="C236" s="58">
        <f>G93</f>
        <v>124863.54411681712</v>
      </c>
      <c r="D236" s="63"/>
      <c r="E236" s="63"/>
      <c r="F236" s="32"/>
      <c r="G236" s="26"/>
      <c r="H236" s="27"/>
      <c r="I236" s="33"/>
    </row>
    <row r="237" spans="1:9" x14ac:dyDescent="0.2">
      <c r="A237" s="24" t="s">
        <v>131</v>
      </c>
      <c r="B237" s="59" t="s">
        <v>132</v>
      </c>
      <c r="C237" s="58">
        <f>G93</f>
        <v>124863.54411681712</v>
      </c>
      <c r="D237" s="63"/>
      <c r="E237" s="63"/>
      <c r="F237" s="32"/>
      <c r="G237" s="26"/>
      <c r="H237" s="27"/>
      <c r="I237" s="33"/>
    </row>
    <row r="238" spans="1:9" x14ac:dyDescent="0.2">
      <c r="A238" s="24" t="s">
        <v>133</v>
      </c>
      <c r="B238" s="59" t="s">
        <v>132</v>
      </c>
      <c r="C238" s="60">
        <f>G93</f>
        <v>124863.54411681712</v>
      </c>
      <c r="D238" s="63"/>
      <c r="E238" s="63"/>
      <c r="F238" s="32"/>
      <c r="G238" s="26"/>
      <c r="H238" s="29"/>
      <c r="I238" s="33"/>
    </row>
    <row r="239" spans="1:9" x14ac:dyDescent="0.2">
      <c r="A239" s="24" t="s">
        <v>134</v>
      </c>
      <c r="G239" s="26"/>
      <c r="H239" s="33"/>
      <c r="I239" s="33"/>
    </row>
    <row r="240" spans="1:9" x14ac:dyDescent="0.2">
      <c r="C240" s="25"/>
      <c r="E240" s="34"/>
    </row>
    <row r="241" spans="1:8" x14ac:dyDescent="0.2">
      <c r="C241" s="52"/>
    </row>
    <row r="242" spans="1:8" ht="35.1" customHeight="1" x14ac:dyDescent="0.2">
      <c r="A242" s="92" t="s">
        <v>135</v>
      </c>
      <c r="B242" s="92"/>
      <c r="C242" s="92"/>
      <c r="D242" s="92"/>
      <c r="E242" s="92"/>
      <c r="F242" s="92"/>
      <c r="G242" s="92"/>
      <c r="H242" s="92"/>
    </row>
    <row r="244" spans="1:8" x14ac:dyDescent="0.2">
      <c r="B244" s="35" t="s">
        <v>136</v>
      </c>
      <c r="C244" s="35">
        <v>-1978</v>
      </c>
      <c r="D244" s="35" t="s">
        <v>137</v>
      </c>
    </row>
    <row r="245" spans="1:8" x14ac:dyDescent="0.2">
      <c r="B245" s="35" t="s">
        <v>138</v>
      </c>
      <c r="C245" s="35" t="s">
        <v>139</v>
      </c>
      <c r="D245" s="35" t="s">
        <v>140</v>
      </c>
    </row>
    <row r="246" spans="1:8" x14ac:dyDescent="0.2">
      <c r="B246" s="35" t="s">
        <v>141</v>
      </c>
      <c r="C246" s="35" t="s">
        <v>142</v>
      </c>
      <c r="D246" s="35" t="s">
        <v>143</v>
      </c>
    </row>
    <row r="247" spans="1:8" x14ac:dyDescent="0.2">
      <c r="B247" s="35" t="s">
        <v>144</v>
      </c>
      <c r="C247" s="35" t="s">
        <v>145</v>
      </c>
      <c r="D247" s="35" t="s">
        <v>146</v>
      </c>
    </row>
  </sheetData>
  <sheetProtection selectLockedCells="1" selectUnlockedCells="1"/>
  <mergeCells count="35">
    <mergeCell ref="A1:H1"/>
    <mergeCell ref="A2:A3"/>
    <mergeCell ref="B2:C2"/>
    <mergeCell ref="D2:G2"/>
    <mergeCell ref="H2:H4"/>
    <mergeCell ref="A69:A70"/>
    <mergeCell ref="B69:C69"/>
    <mergeCell ref="D69:G69"/>
    <mergeCell ref="H69:H71"/>
    <mergeCell ref="A24:H24"/>
    <mergeCell ref="A46:A47"/>
    <mergeCell ref="B46:C46"/>
    <mergeCell ref="D46:G46"/>
    <mergeCell ref="H46:H48"/>
    <mergeCell ref="A68:H68"/>
    <mergeCell ref="A25:A26"/>
    <mergeCell ref="B25:C25"/>
    <mergeCell ref="D25:G25"/>
    <mergeCell ref="H25:H27"/>
    <mergeCell ref="A45:H45"/>
    <mergeCell ref="A113:A114"/>
    <mergeCell ref="B113:C113"/>
    <mergeCell ref="D113:G113"/>
    <mergeCell ref="H113:H115"/>
    <mergeCell ref="A89:H89"/>
    <mergeCell ref="A90:A91"/>
    <mergeCell ref="B90:C90"/>
    <mergeCell ref="D90:G90"/>
    <mergeCell ref="H90:H92"/>
    <mergeCell ref="A112:H112"/>
    <mergeCell ref="A184:G184"/>
    <mergeCell ref="A242:H242"/>
    <mergeCell ref="A140:B140"/>
    <mergeCell ref="A143:F143"/>
    <mergeCell ref="A164:F164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>&amp;L&amp;8Ulrich Jakob, KJF
Marcel Prohaska, ReKo München
&amp;RStand: 27.11.2023</oddFooter>
  </headerFooter>
  <rowBreaks count="4" manualBreakCount="4">
    <brk id="44" max="16383" man="1"/>
    <brk id="88" max="16383" man="1"/>
    <brk id="141" max="16383" man="1"/>
    <brk id="18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41F7-95BC-43A3-B487-4EC7501CDD75}">
  <sheetPr codeName="Tabelle8">
    <tabColor theme="0" tint="-0.249977111117893"/>
  </sheetPr>
  <dimension ref="A1:L247"/>
  <sheetViews>
    <sheetView view="pageBreakPreview" topLeftCell="A21" zoomScaleNormal="118" zoomScaleSheetLayoutView="100" workbookViewId="0">
      <selection activeCell="F21" sqref="F21"/>
    </sheetView>
  </sheetViews>
  <sheetFormatPr baseColWidth="10" defaultColWidth="12.42578125" defaultRowHeight="12.75" x14ac:dyDescent="0.2"/>
  <cols>
    <col min="1" max="1" width="13.140625" style="1" customWidth="1"/>
    <col min="2" max="2" width="14.5703125" style="1" customWidth="1"/>
    <col min="3" max="3" width="14.7109375" style="1" customWidth="1"/>
    <col min="4" max="4" width="14.42578125" style="1" customWidth="1"/>
    <col min="5" max="5" width="13.42578125" style="1" customWidth="1"/>
    <col min="6" max="6" width="13.140625" style="1" customWidth="1"/>
    <col min="7" max="7" width="13.85546875" style="1" customWidth="1"/>
    <col min="8" max="8" width="13.140625" style="1" customWidth="1"/>
    <col min="9" max="9" width="14" style="1" bestFit="1" customWidth="1"/>
    <col min="10" max="16384" width="12.42578125" style="1"/>
  </cols>
  <sheetData>
    <row r="1" spans="1:12" ht="27" customHeight="1" x14ac:dyDescent="0.2">
      <c r="A1" s="87" t="str">
        <f>"Monatsbrutto TVÖD – ab 01.01.2025 ("&amp;K4&amp;"% prospektiv)"</f>
        <v>Monatsbrutto TVÖD – ab 01.01.2025 (2,42% prospektiv)</v>
      </c>
      <c r="B1" s="87"/>
      <c r="C1" s="87"/>
      <c r="D1" s="87"/>
      <c r="E1" s="87"/>
      <c r="F1" s="87"/>
      <c r="G1" s="87"/>
      <c r="H1" s="87"/>
    </row>
    <row r="2" spans="1:12" ht="27" customHeight="1" x14ac:dyDescent="0.2">
      <c r="A2" s="88" t="s">
        <v>0</v>
      </c>
      <c r="B2" s="89" t="s">
        <v>1</v>
      </c>
      <c r="C2" s="89"/>
      <c r="D2" s="89" t="s">
        <v>2</v>
      </c>
      <c r="E2" s="89"/>
      <c r="F2" s="89"/>
      <c r="G2" s="89"/>
      <c r="H2" s="88" t="s">
        <v>3</v>
      </c>
    </row>
    <row r="3" spans="1:12" ht="27" customHeight="1" x14ac:dyDescent="0.2">
      <c r="A3" s="88"/>
      <c r="B3" s="2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8"/>
      <c r="J3" s="84" t="s">
        <v>193</v>
      </c>
      <c r="K3" s="83"/>
      <c r="L3" s="83"/>
    </row>
    <row r="4" spans="1:12" ht="27" customHeight="1" x14ac:dyDescent="0.2">
      <c r="A4" s="3"/>
      <c r="B4" s="2" t="s">
        <v>9</v>
      </c>
      <c r="C4" s="2" t="s">
        <v>10</v>
      </c>
      <c r="D4" s="2" t="s">
        <v>11</v>
      </c>
      <c r="E4" s="2" t="s">
        <v>12</v>
      </c>
      <c r="F4" s="2" t="s">
        <v>13</v>
      </c>
      <c r="G4" s="2" t="s">
        <v>14</v>
      </c>
      <c r="H4" s="88"/>
      <c r="J4" s="82">
        <f>'Neueinstell. ab 01.01.25 pros'!J4</f>
        <v>1.0242</v>
      </c>
      <c r="K4" s="85">
        <f>(J4-1)*100</f>
        <v>2.42</v>
      </c>
      <c r="L4" s="83"/>
    </row>
    <row r="5" spans="1:12" ht="27" customHeight="1" x14ac:dyDescent="0.2">
      <c r="A5" s="2">
        <v>15</v>
      </c>
      <c r="B5" s="39">
        <f>'Einst.bis31.12.08 ab 01.03.24'!B5*$J$4</f>
        <v>5637.1950588600002</v>
      </c>
      <c r="C5" s="39">
        <f>'Einst.bis31.12.08 ab 01.03.24'!C5*$J$4</f>
        <v>6005.8290148200003</v>
      </c>
      <c r="D5" s="39">
        <f>'Einst.bis31.12.08 ab 01.03.24'!D5*$J$4</f>
        <v>6417.0250868700005</v>
      </c>
      <c r="E5" s="39">
        <f>'Einst.bis31.12.08 ab 01.03.24'!E5*$J$4</f>
        <v>6978.3717466799999</v>
      </c>
      <c r="F5" s="39">
        <f>'Einst.bis31.12.08 ab 01.03.24'!F5*$J$4</f>
        <v>7555.8075130799998</v>
      </c>
      <c r="G5" s="39">
        <f>'Einst.bis31.12.08 ab 01.03.24'!G5*$J$4</f>
        <v>7935.7222126799998</v>
      </c>
      <c r="H5" s="40">
        <v>0.51780000000000004</v>
      </c>
      <c r="J5" s="83"/>
      <c r="K5" s="83"/>
      <c r="L5" s="83"/>
    </row>
    <row r="6" spans="1:12" ht="27" customHeight="1" x14ac:dyDescent="0.2">
      <c r="A6" s="2">
        <v>14</v>
      </c>
      <c r="B6" s="39">
        <f>'Einst.bis31.12.08 ab 01.03.24'!B6*$J$4</f>
        <v>5124.9369223799995</v>
      </c>
      <c r="C6" s="39">
        <f>'Einst.bis31.12.08 ab 01.03.24'!C6*$J$4</f>
        <v>5458.7345588999997</v>
      </c>
      <c r="D6" s="39">
        <f>'Einst.bis31.12.08 ab 01.03.24'!D6*$J$4</f>
        <v>5894.6531802300005</v>
      </c>
      <c r="E6" s="39">
        <f>'Einst.bis31.12.08 ab 01.03.24'!E6*$J$4</f>
        <v>6378.3852983099996</v>
      </c>
      <c r="F6" s="39">
        <f>'Einst.bis31.12.08 ab 01.03.24'!F6*$J$4</f>
        <v>6917.6134885500005</v>
      </c>
      <c r="G6" s="39">
        <f>'Einst.bis31.12.08 ab 01.03.24'!G6*$J$4</f>
        <v>7304.7245246100001</v>
      </c>
      <c r="H6" s="40">
        <v>0.51780000000000004</v>
      </c>
    </row>
    <row r="7" spans="1:12" ht="27" customHeight="1" x14ac:dyDescent="0.2">
      <c r="A7" s="2">
        <v>13</v>
      </c>
      <c r="B7" s="39">
        <f>'Einst.bis31.12.08 ab 01.03.24'!B7*$J$4</f>
        <v>4740.7757359500001</v>
      </c>
      <c r="C7" s="39">
        <f>'Einst.bis31.12.08 ab 01.03.24'!C7*$J$4</f>
        <v>5106.6111166199998</v>
      </c>
      <c r="D7" s="39">
        <f>'Einst.bis31.12.08 ab 01.03.24'!D7*$J$4</f>
        <v>5523.0693746400002</v>
      </c>
      <c r="E7" s="39">
        <f>'Einst.bis31.12.08 ab 01.03.24'!E7*$J$4</f>
        <v>5975.2283768999996</v>
      </c>
      <c r="F7" s="39">
        <f>'Einst.bis31.12.08 ab 01.03.24'!F7*$J$4</f>
        <v>6507.2710359900002</v>
      </c>
      <c r="G7" s="39">
        <f>'Einst.bis31.12.08 ab 01.03.24'!G7*$J$4</f>
        <v>6796.0213351200009</v>
      </c>
      <c r="H7" s="40">
        <v>0.51780000000000004</v>
      </c>
    </row>
    <row r="8" spans="1:12" ht="27" customHeight="1" x14ac:dyDescent="0.2">
      <c r="A8" s="2">
        <v>12</v>
      </c>
      <c r="B8" s="39">
        <f>'Einst.bis31.12.08 ab 01.03.24'!B8*$J$4</f>
        <v>4271.2417952100004</v>
      </c>
      <c r="C8" s="39">
        <f>'Einst.bis31.12.08 ab 01.03.24'!C8*$J$4</f>
        <v>4692.2058674999998</v>
      </c>
      <c r="D8" s="39">
        <f>'Einst.bis31.12.08 ab 01.03.24'!D8*$J$4</f>
        <v>5184.1500211800003</v>
      </c>
      <c r="E8" s="39">
        <f>'Einst.bis31.12.08 ab 01.03.24'!E8*$J$4</f>
        <v>5730.0234770699999</v>
      </c>
      <c r="F8" s="39">
        <f>'Einst.bis31.12.08 ab 01.03.24'!F8*$J$4</f>
        <v>6370.5298379400001</v>
      </c>
      <c r="G8" s="39">
        <f>'Einst.bis31.12.08 ab 01.03.24'!G8*$J$4</f>
        <v>6674.4399869999997</v>
      </c>
      <c r="H8" s="40">
        <v>0.70279999999999998</v>
      </c>
    </row>
    <row r="9" spans="1:12" ht="27" customHeight="1" x14ac:dyDescent="0.2">
      <c r="A9" s="2">
        <v>11</v>
      </c>
      <c r="B9" s="39">
        <f>'Einst.bis31.12.08 ab 01.03.24'!B9*$J$4</f>
        <v>4129.9623669599996</v>
      </c>
      <c r="C9" s="39">
        <f>'Einst.bis31.12.08 ab 01.03.24'!C9*$J$4</f>
        <v>4517.1382348799998</v>
      </c>
      <c r="D9" s="39">
        <f>'Einst.bis31.12.08 ab 01.03.24'!D9*$J$4</f>
        <v>4880.9530225800008</v>
      </c>
      <c r="E9" s="39">
        <f>'Einst.bis31.12.08 ab 01.03.24'!E9*$J$4</f>
        <v>5275.6601915700003</v>
      </c>
      <c r="F9" s="39">
        <f>'Einst.bis31.12.08 ab 01.03.24'!F9*$J$4</f>
        <v>5815.8608597100001</v>
      </c>
      <c r="G9" s="39">
        <f>'Einst.bis31.12.08 ab 01.03.24'!G9*$J$4</f>
        <v>6119.7926193899993</v>
      </c>
      <c r="H9" s="40">
        <v>0.70279999999999998</v>
      </c>
    </row>
    <row r="10" spans="1:12" ht="27" customHeight="1" x14ac:dyDescent="0.2">
      <c r="A10" s="2">
        <v>10</v>
      </c>
      <c r="B10" s="39">
        <f>'Einst.bis31.12.08 ab 01.03.24'!B10*$J$4</f>
        <v>3989.6013900600005</v>
      </c>
      <c r="C10" s="39">
        <f>'Einst.bis31.12.08 ab 01.03.24'!C10*$J$4</f>
        <v>4292.9604683100006</v>
      </c>
      <c r="D10" s="39">
        <f>'Einst.bis31.12.08 ab 01.03.24'!D10*$J$4</f>
        <v>4637.8335475800004</v>
      </c>
      <c r="E10" s="39">
        <f>'Einst.bis31.12.08 ab 01.03.24'!E10*$J$4</f>
        <v>5011.8593532300001</v>
      </c>
      <c r="F10" s="39">
        <f>'Einst.bis31.12.08 ab 01.03.24'!F10*$J$4</f>
        <v>5428.3608324899997</v>
      </c>
      <c r="G10" s="39">
        <f>'Einst.bis31.12.08 ab 01.03.24'!G10*$J$4</f>
        <v>5565.1236411599994</v>
      </c>
      <c r="H10" s="40">
        <v>0.70279999999999998</v>
      </c>
    </row>
    <row r="11" spans="1:12" ht="27" customHeight="1" x14ac:dyDescent="0.2">
      <c r="A11" s="2" t="s">
        <v>15</v>
      </c>
      <c r="B11" s="39">
        <f>'Einst.bis31.12.08 ab 01.03.24'!B11*$J$4</f>
        <v>3879.5060864699999</v>
      </c>
      <c r="C11" s="39">
        <f>'Einst.bis31.12.08 ab 01.03.24'!C11*$J$4</f>
        <v>4150.1358807299994</v>
      </c>
      <c r="D11" s="39">
        <f>'Einst.bis31.12.08 ab 01.03.24'!D11*$J$4</f>
        <v>4444.4401091999998</v>
      </c>
      <c r="E11" s="39">
        <f>'Einst.bis31.12.08 ab 01.03.24'!E11*$J$4</f>
        <v>4761.5651523899996</v>
      </c>
      <c r="F11" s="39">
        <f>'Einst.bis31.12.08 ab 01.03.24'!F11*$J$4</f>
        <v>5102.4726828899993</v>
      </c>
      <c r="G11" s="39">
        <f>'Einst.bis31.12.08 ab 01.03.24'!G11*$J$4</f>
        <v>5346.85637916</v>
      </c>
      <c r="H11" s="40">
        <v>0.70279999999999998</v>
      </c>
    </row>
    <row r="12" spans="1:12" ht="27" customHeight="1" x14ac:dyDescent="0.2">
      <c r="A12" s="2" t="s">
        <v>16</v>
      </c>
      <c r="B12" s="39">
        <f>'Einst.bis31.12.08 ab 01.03.24'!B12*$J$4</f>
        <v>3653.2104791400002</v>
      </c>
      <c r="C12" s="39">
        <f>'Einst.bis31.12.08 ab 01.03.24'!C12*$J$4</f>
        <v>3906.8759366999998</v>
      </c>
      <c r="D12" s="39">
        <f>'Einst.bis31.12.08 ab 01.03.24'!D12*$J$4</f>
        <v>4066.038153</v>
      </c>
      <c r="E12" s="39">
        <f>'Einst.bis31.12.08 ab 01.03.24'!E12*$J$4</f>
        <v>4537.09564245</v>
      </c>
      <c r="F12" s="39">
        <f>'Einst.bis31.12.08 ab 01.03.24'!F12*$J$4</f>
        <v>4816.2184103700001</v>
      </c>
      <c r="G12" s="39">
        <f>'Einst.bis31.12.08 ab 01.03.24'!G12*$J$4</f>
        <v>5139.5457015000002</v>
      </c>
      <c r="H12" s="40">
        <v>0.70279999999999998</v>
      </c>
    </row>
    <row r="13" spans="1:12" ht="27" customHeight="1" x14ac:dyDescent="0.2">
      <c r="A13" s="2" t="s">
        <v>17</v>
      </c>
      <c r="B13" s="39">
        <f>'Einst.bis31.12.08 ab 01.03.24'!B13*$J$4</f>
        <v>3532.4287239599998</v>
      </c>
      <c r="C13" s="39">
        <f>'Einst.bis31.12.08 ab 01.03.24'!C13*$J$4</f>
        <v>3750.94450809</v>
      </c>
      <c r="D13" s="39">
        <f>'Einst.bis31.12.08 ab 01.03.24'!D13*$J$4</f>
        <v>3963.61461951</v>
      </c>
      <c r="E13" s="39">
        <f>'Einst.bis31.12.08 ab 01.03.24'!E13*$J$4</f>
        <v>4436.7035072399995</v>
      </c>
      <c r="F13" s="39">
        <f>'Einst.bis31.12.08 ab 01.03.24'!F13*$J$4</f>
        <v>4543.7517134099999</v>
      </c>
      <c r="G13" s="39">
        <f>'Einst.bis31.12.08 ab 01.03.24'!G13*$J$4</f>
        <v>4817.0504192400003</v>
      </c>
      <c r="H13" s="40">
        <v>0.70279999999999998</v>
      </c>
    </row>
    <row r="14" spans="1:12" ht="27" customHeight="1" x14ac:dyDescent="0.2">
      <c r="A14" s="2">
        <v>8</v>
      </c>
      <c r="B14" s="39">
        <f>'Einst.bis31.12.08 ab 01.03.24'!B14*$J$4</f>
        <v>3360.8512064699999</v>
      </c>
      <c r="C14" s="39">
        <f>'Einst.bis31.12.08 ab 01.03.24'!C14*$J$4</f>
        <v>3570.9604594200005</v>
      </c>
      <c r="D14" s="39">
        <f>'Einst.bis31.12.08 ab 01.03.24'!D14*$J$4</f>
        <v>3716.49717981</v>
      </c>
      <c r="E14" s="39">
        <f>'Einst.bis31.12.08 ab 01.03.24'!E14*$J$4</f>
        <v>3861.7853780699998</v>
      </c>
      <c r="F14" s="39">
        <f>'Einst.bis31.12.08 ab 01.03.24'!F14*$J$4</f>
        <v>4017.61955889</v>
      </c>
      <c r="G14" s="39">
        <f>'Einst.bis31.12.08 ab 01.03.24'!G14*$J$4</f>
        <v>4092.55438374</v>
      </c>
      <c r="H14" s="40">
        <v>0.84509999999999996</v>
      </c>
    </row>
    <row r="15" spans="1:12" ht="27" customHeight="1" x14ac:dyDescent="0.2">
      <c r="A15" s="2">
        <v>7</v>
      </c>
      <c r="B15" s="39">
        <f>'Einst.bis31.12.08 ab 01.03.24'!B15*$J$4</f>
        <v>3170.1374849700001</v>
      </c>
      <c r="C15" s="39">
        <f>'Einst.bis31.12.08 ab 01.03.24'!C15*$J$4</f>
        <v>3412.2088448999998</v>
      </c>
      <c r="D15" s="39">
        <f>'Einst.bis31.12.08 ab 01.03.24'!D15*$J$4</f>
        <v>3556.4165121600004</v>
      </c>
      <c r="E15" s="39">
        <f>'Einst.bis31.12.08 ab 01.03.24'!E15*$J$4</f>
        <v>3701.9424272400001</v>
      </c>
      <c r="F15" s="39">
        <f>'Einst.bis31.12.08 ab 01.03.24'!F15*$J$4</f>
        <v>3839.20228017</v>
      </c>
      <c r="G15" s="39">
        <f>'Einst.bis31.12.08 ab 01.03.24'!G15*$J$4</f>
        <v>3912.9052996800001</v>
      </c>
      <c r="H15" s="40">
        <v>0.84509999999999996</v>
      </c>
    </row>
    <row r="16" spans="1:12" ht="27" customHeight="1" x14ac:dyDescent="0.2">
      <c r="A16" s="2">
        <v>6</v>
      </c>
      <c r="B16" s="39">
        <f>'Einst.bis31.12.08 ab 01.03.24'!B16*$J$4</f>
        <v>3115.6571119499999</v>
      </c>
      <c r="C16" s="39">
        <f>'Einst.bis31.12.08 ab 01.03.24'!C16*$J$4</f>
        <v>3314.8746124200002</v>
      </c>
      <c r="D16" s="39">
        <f>'Einst.bis31.12.08 ab 01.03.24'!D16*$J$4</f>
        <v>3454.5656600999996</v>
      </c>
      <c r="E16" s="39">
        <f>'Einst.bis31.12.08 ab 01.03.24'!E16*$J$4</f>
        <v>3592.80879624</v>
      </c>
      <c r="F16" s="39">
        <f>'Einst.bis31.12.08 ab 01.03.24'!F16*$J$4</f>
        <v>3728.5883217000001</v>
      </c>
      <c r="G16" s="39">
        <f>'Einst.bis31.12.08 ab 01.03.24'!G16*$J$4</f>
        <v>3797.7531110099999</v>
      </c>
      <c r="H16" s="40">
        <v>0.84509999999999996</v>
      </c>
    </row>
    <row r="17" spans="1:10" ht="27" customHeight="1" x14ac:dyDescent="0.2">
      <c r="A17" s="2">
        <v>5</v>
      </c>
      <c r="B17" s="39">
        <f>'Einst.bis31.12.08 ab 01.03.24'!B17*$J$4</f>
        <v>2999.8674099899999</v>
      </c>
      <c r="C17" s="39">
        <f>'Einst.bis31.12.08 ab 01.03.24'!C17*$J$4</f>
        <v>3193.12037934</v>
      </c>
      <c r="D17" s="39">
        <f>'Einst.bis31.12.08 ab 01.03.24'!D17*$J$4</f>
        <v>3323.6377188299998</v>
      </c>
      <c r="E17" s="39">
        <f>'Einst.bis31.12.08 ab 01.03.24'!E17*$J$4</f>
        <v>3461.8592443499997</v>
      </c>
      <c r="F17" s="39">
        <f>'Einst.bis31.12.08 ab 01.03.24'!F17*$J$4</f>
        <v>3590.30196432</v>
      </c>
      <c r="G17" s="39">
        <f>'Einst.bis31.12.08 ab 01.03.24'!G17*$J$4</f>
        <v>3656.6789836500002</v>
      </c>
      <c r="H17" s="40">
        <v>0.84509999999999996</v>
      </c>
    </row>
    <row r="18" spans="1:10" ht="27" customHeight="1" x14ac:dyDescent="0.2">
      <c r="A18" s="2">
        <v>4</v>
      </c>
      <c r="B18" s="39">
        <f>'Einst.bis31.12.08 ab 01.03.24'!B18*$J$4</f>
        <v>2870.44140681</v>
      </c>
      <c r="C18" s="39">
        <f>'Einst.bis31.12.08 ab 01.03.24'!C18*$J$4</f>
        <v>3065.9959071899993</v>
      </c>
      <c r="D18" s="39">
        <f>'Einst.bis31.12.08 ab 01.03.24'!D18*$J$4</f>
        <v>3230.0745395400004</v>
      </c>
      <c r="E18" s="39">
        <f>'Einst.bis31.12.08 ab 01.03.24'!E18*$J$4</f>
        <v>3332.2171349699997</v>
      </c>
      <c r="F18" s="39">
        <f>'Einst.bis31.12.08 ab 01.03.24'!F18*$J$4</f>
        <v>3434.3489250900002</v>
      </c>
      <c r="G18" s="39">
        <f>'Einst.bis31.12.08 ab 01.03.24'!G18*$J$4</f>
        <v>3494.1563159399998</v>
      </c>
      <c r="H18" s="40">
        <v>0.84509999999999996</v>
      </c>
    </row>
    <row r="19" spans="1:10" ht="27" customHeight="1" x14ac:dyDescent="0.2">
      <c r="A19" s="2">
        <v>3</v>
      </c>
      <c r="B19" s="39">
        <f>'Einst.bis31.12.08 ab 01.03.24'!B19*$J$4</f>
        <v>2829.5433084599999</v>
      </c>
      <c r="C19" s="39">
        <f>'Einst.bis31.12.08 ab 01.03.24'!C19*$J$4</f>
        <v>3039.8470569900001</v>
      </c>
      <c r="D19" s="39">
        <f>'Einst.bis31.12.08 ab 01.03.24'!D19*$J$4</f>
        <v>3091.0210051500003</v>
      </c>
      <c r="E19" s="39">
        <f>'Einst.bis31.12.08 ab 01.03.24'!E19*$J$4</f>
        <v>3208.0100965199999</v>
      </c>
      <c r="F19" s="39">
        <f>'Einst.bis31.12.08 ab 01.03.24'!F19*$J$4</f>
        <v>3295.7924349599998</v>
      </c>
      <c r="G19" s="39">
        <f>'Einst.bis31.12.08 ab 01.03.24'!G19*$J$4</f>
        <v>3376.2055519800001</v>
      </c>
      <c r="H19" s="40">
        <v>0.84509999999999996</v>
      </c>
    </row>
    <row r="20" spans="1:10" ht="27" customHeight="1" x14ac:dyDescent="0.2">
      <c r="A20" s="2" t="s">
        <v>18</v>
      </c>
      <c r="B20" s="39">
        <f>'Einst.bis31.12.08 ab 01.03.24'!B20*$J$4</f>
        <v>2664.55872</v>
      </c>
      <c r="C20" s="39">
        <f>'Einst.bis31.12.08 ab 01.03.24'!C20*$J$4</f>
        <v>2904.4457173800001</v>
      </c>
      <c r="D20" s="39">
        <f>'Einst.bis31.12.08 ab 01.03.24'!D20*$J$4</f>
        <v>2992.32530361</v>
      </c>
      <c r="E20" s="39">
        <f>'Einst.bis31.12.08 ab 01.03.24'!E20*$J$4</f>
        <v>3109.4980852499998</v>
      </c>
      <c r="F20" s="39">
        <f>'Einst.bis31.12.08 ab 01.03.24'!F20*$J$4</f>
        <v>3190.0084500600001</v>
      </c>
      <c r="G20" s="39">
        <f>'Einst.bis31.12.08 ab 01.03.24'!G20*$J$4</f>
        <v>3308.1320989799997</v>
      </c>
      <c r="H20" s="40">
        <v>0.84509999999999996</v>
      </c>
    </row>
    <row r="21" spans="1:10" ht="27" customHeight="1" x14ac:dyDescent="0.2">
      <c r="A21" s="2">
        <v>2</v>
      </c>
      <c r="B21" s="39">
        <f>'Einst.bis31.12.08 ab 01.03.24'!B21*$J$4</f>
        <v>2644.6482719999999</v>
      </c>
      <c r="C21" s="39">
        <f>'Einst.bis31.12.08 ab 01.03.24'!C21*$J$4</f>
        <v>2851.6617780299998</v>
      </c>
      <c r="D21" s="39">
        <f>'Einst.bis31.12.08 ab 01.03.24'!D21*$J$4</f>
        <v>2903.2679385899996</v>
      </c>
      <c r="E21" s="39">
        <f>'Einst.bis31.12.08 ab 01.03.24'!E21*$J$4</f>
        <v>2976.9169315500003</v>
      </c>
      <c r="F21" s="39">
        <f>'Einst.bis31.12.08 ab 01.03.24'!F21*$J$4</f>
        <v>3138.7912806600002</v>
      </c>
      <c r="G21" s="39">
        <f>'Einst.bis31.12.08 ab 01.03.24'!G21*$J$4</f>
        <v>3308.1320989799997</v>
      </c>
      <c r="H21" s="40">
        <v>0.84509999999999996</v>
      </c>
    </row>
    <row r="22" spans="1:10" ht="27" customHeight="1" x14ac:dyDescent="0.2">
      <c r="A22" s="2">
        <v>1</v>
      </c>
      <c r="B22" s="39">
        <f>'Einst.bis31.12.08 ab 01.03.24'!B22*$J$4</f>
        <v>0</v>
      </c>
      <c r="C22" s="39">
        <f>'Einst.bis31.12.08 ab 01.03.24'!C22*$J$4</f>
        <v>2412.523584</v>
      </c>
      <c r="D22" s="39">
        <f>'Einst.bis31.12.08 ab 01.03.24'!D22*$J$4</f>
        <v>2446.6704119999999</v>
      </c>
      <c r="E22" s="39">
        <f>'Einst.bis31.12.08 ab 01.03.24'!E22*$J$4</f>
        <v>2489.36931</v>
      </c>
      <c r="F22" s="39">
        <f>'Einst.bis31.12.08 ab 01.03.24'!F22*$J$4</f>
        <v>2529.1799639999999</v>
      </c>
      <c r="G22" s="39">
        <f>'Einst.bis31.12.08 ab 01.03.24'!G22*$J$4</f>
        <v>2631.6511739999996</v>
      </c>
      <c r="H22" s="40">
        <v>0.84509999999999996</v>
      </c>
      <c r="I22" s="48">
        <f>SUM(B5:G22)</f>
        <v>455906.35633257014</v>
      </c>
      <c r="J22" s="68">
        <f>I22/'Einst.bis31.12.08 ab 01.03.24'!I22-1</f>
        <v>2.4200000000000887E-2</v>
      </c>
    </row>
    <row r="23" spans="1:10" ht="27" customHeight="1" x14ac:dyDescent="0.2"/>
    <row r="24" spans="1:10" ht="27" customHeight="1" x14ac:dyDescent="0.2">
      <c r="A24" s="90" t="str">
        <f>"Monatsbrutto TVS+E – ab 01.01.2025 ("&amp;K4&amp;"% prospektiv)"</f>
        <v>Monatsbrutto TVS+E – ab 01.01.2025 (2,42% prospektiv)</v>
      </c>
      <c r="B24" s="90"/>
      <c r="C24" s="90"/>
      <c r="D24" s="90"/>
      <c r="E24" s="90"/>
      <c r="F24" s="90"/>
      <c r="G24" s="90"/>
      <c r="H24" s="90"/>
    </row>
    <row r="25" spans="1:10" ht="27" customHeight="1" x14ac:dyDescent="0.2">
      <c r="A25" s="88" t="s">
        <v>0</v>
      </c>
      <c r="B25" s="89" t="s">
        <v>1</v>
      </c>
      <c r="C25" s="89"/>
      <c r="D25" s="89" t="s">
        <v>2</v>
      </c>
      <c r="E25" s="89"/>
      <c r="F25" s="89"/>
      <c r="G25" s="89"/>
      <c r="H25" s="88" t="s">
        <v>3</v>
      </c>
    </row>
    <row r="26" spans="1:10" ht="27" customHeight="1" x14ac:dyDescent="0.2">
      <c r="A26" s="88"/>
      <c r="B26" s="2"/>
      <c r="C26" s="2" t="s">
        <v>4</v>
      </c>
      <c r="D26" s="67" t="s">
        <v>19</v>
      </c>
      <c r="E26" s="67" t="s">
        <v>20</v>
      </c>
      <c r="F26" s="67" t="s">
        <v>21</v>
      </c>
      <c r="G26" s="67" t="s">
        <v>22</v>
      </c>
      <c r="H26" s="88"/>
    </row>
    <row r="27" spans="1:10" ht="27" customHeight="1" x14ac:dyDescent="0.2">
      <c r="A27" s="3"/>
      <c r="B27" s="2" t="s">
        <v>9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14</v>
      </c>
      <c r="H27" s="88"/>
    </row>
    <row r="28" spans="1:10" ht="27" customHeight="1" x14ac:dyDescent="0.2">
      <c r="A28" s="5" t="s">
        <v>23</v>
      </c>
      <c r="B28" s="43">
        <f>'Einst.bis31.12.08 ab 01.03.24'!B28*$J$4</f>
        <v>4566.0862891800007</v>
      </c>
      <c r="C28" s="43">
        <f>'Einst.bis31.12.08 ab 01.03.24'!C28*$J$4</f>
        <v>4682.4270619500003</v>
      </c>
      <c r="D28" s="43">
        <f>'Einst.bis31.12.08 ab 01.03.24'!D28*$J$4</f>
        <v>5258.7606867300001</v>
      </c>
      <c r="E28" s="43">
        <f>'Einst.bis31.12.08 ab 01.03.24'!E28*$J$4</f>
        <v>5690.9730867300004</v>
      </c>
      <c r="F28" s="43">
        <f>'Einst.bis31.12.08 ab 01.03.24'!F28*$J$4</f>
        <v>6339.3132973499996</v>
      </c>
      <c r="G28" s="43">
        <f>'Einst.bis31.12.08 ab 01.03.24'!G28*$J$4</f>
        <v>6735.5115991200009</v>
      </c>
      <c r="H28" s="41">
        <v>0.70279999999999998</v>
      </c>
    </row>
    <row r="29" spans="1:10" ht="27" customHeight="1" x14ac:dyDescent="0.2">
      <c r="A29" s="5" t="s">
        <v>24</v>
      </c>
      <c r="B29" s="43">
        <f>'Einst.bis31.12.08 ab 01.03.24'!B29*$J$4</f>
        <v>4209.9972981299998</v>
      </c>
      <c r="C29" s="43">
        <f>'Einst.bis31.12.08 ab 01.03.24'!C29*$J$4</f>
        <v>4502.3457654900003</v>
      </c>
      <c r="D29" s="43">
        <f>'Einst.bis31.12.08 ab 01.03.24'!D29*$J$4</f>
        <v>4970.5830690300008</v>
      </c>
      <c r="E29" s="43">
        <f>'Einst.bis31.12.08 ab 01.03.24'!E29*$J$4</f>
        <v>5258.7606867300001</v>
      </c>
      <c r="F29" s="43">
        <f>'Einst.bis31.12.08 ab 01.03.24'!F29*$J$4</f>
        <v>5835.0402849599996</v>
      </c>
      <c r="G29" s="43">
        <f>'Einst.bis31.12.08 ab 01.03.24'!G29*$J$4</f>
        <v>6173.6246738099999</v>
      </c>
      <c r="H29" s="41">
        <v>0.70279999999999998</v>
      </c>
    </row>
    <row r="30" spans="1:10" ht="27" customHeight="1" x14ac:dyDescent="0.2">
      <c r="A30" s="5" t="s">
        <v>25</v>
      </c>
      <c r="B30" s="43">
        <f>'Einst.bis31.12.08 ab 01.03.24'!B30*$J$4</f>
        <v>4123.8141455699997</v>
      </c>
      <c r="C30" s="43">
        <f>'Einst.bis31.12.08 ab 01.03.24'!C30*$J$4</f>
        <v>4408.70694903</v>
      </c>
      <c r="D30" s="43">
        <f>'Einst.bis31.12.08 ab 01.03.24'!D30*$J$4</f>
        <v>4725.6591072599995</v>
      </c>
      <c r="E30" s="43">
        <f>'Einst.bis31.12.08 ab 01.03.24'!E30*$J$4</f>
        <v>5114.6610725700002</v>
      </c>
      <c r="F30" s="43">
        <f>'Einst.bis31.12.08 ab 01.03.24'!F30*$J$4</f>
        <v>5546.8842778799999</v>
      </c>
      <c r="G30" s="43">
        <f>'Einst.bis31.12.08 ab 01.03.24'!G30*$J$4</f>
        <v>5806.2333284999995</v>
      </c>
      <c r="H30" s="41">
        <v>0.70279999999999998</v>
      </c>
    </row>
    <row r="31" spans="1:10" ht="27" customHeight="1" x14ac:dyDescent="0.2">
      <c r="A31" s="5" t="s">
        <v>26</v>
      </c>
      <c r="B31" s="66">
        <f>'Einst.bis31.12.08 ab 01.03.24'!B31*$J$4</f>
        <v>4162.4929561500003</v>
      </c>
      <c r="C31" s="66">
        <f>'Einst.bis31.12.08 ab 01.03.24'!C31*$J$4</f>
        <v>4434.5382460199999</v>
      </c>
      <c r="D31" s="66">
        <f>'Einst.bis31.12.08 ab 01.03.24'!D31*$J$4</f>
        <v>4722.7374743399996</v>
      </c>
      <c r="E31" s="66">
        <f>'Einst.bis31.12.08 ab 01.03.24'!E31*$J$4</f>
        <v>5054.1039161100007</v>
      </c>
      <c r="F31" s="66">
        <f>'Einst.bis31.12.08 ab 01.03.24'!F31*$J$4</f>
        <v>5587.1838849599999</v>
      </c>
      <c r="G31" s="66">
        <f>'Einst.bis31.12.08 ab 01.03.24'!G31*$J$4</f>
        <v>5817.6827578799994</v>
      </c>
      <c r="H31" s="41">
        <v>0.70279999999999998</v>
      </c>
    </row>
    <row r="32" spans="1:10" ht="27" customHeight="1" x14ac:dyDescent="0.2">
      <c r="A32" s="5" t="s">
        <v>27</v>
      </c>
      <c r="B32" s="66">
        <f>'Einst.bis31.12.08 ab 01.03.24'!B32*$J$4</f>
        <v>4124.4798755700003</v>
      </c>
      <c r="C32" s="66">
        <f>'Einst.bis31.12.08 ab 01.03.24'!C32*$J$4</f>
        <v>4393.1863246499997</v>
      </c>
      <c r="D32" s="66">
        <f>'Einst.bis31.12.08 ab 01.03.24'!D32*$J$4</f>
        <v>4713.4232971199999</v>
      </c>
      <c r="E32" s="66">
        <f>'Einst.bis31.12.08 ab 01.03.24'!E32*$J$4</f>
        <v>5039.1709776899997</v>
      </c>
      <c r="F32" s="66">
        <f>'Einst.bis31.12.08 ab 01.03.24'!F32*$J$4</f>
        <v>5399.38759716</v>
      </c>
      <c r="G32" s="66">
        <f>'Einst.bis31.12.08 ab 01.03.24'!G32*$J$4</f>
        <v>5651.5078953899992</v>
      </c>
      <c r="H32" s="41">
        <v>0.70279999999999998</v>
      </c>
    </row>
    <row r="33" spans="1:10" ht="27" customHeight="1" x14ac:dyDescent="0.2">
      <c r="A33" s="5" t="s">
        <v>28</v>
      </c>
      <c r="B33" s="66">
        <f>'Einst.bis31.12.08 ab 01.03.24'!B33*$J$4</f>
        <v>4032.2457494099999</v>
      </c>
      <c r="C33" s="66">
        <f>'Einst.bis31.12.08 ab 01.03.24'!C33*$J$4</f>
        <v>4294.0584107100003</v>
      </c>
      <c r="D33" s="66">
        <f>'Einst.bis31.12.08 ab 01.03.24'!D33*$J$4</f>
        <v>4650.6876672600001</v>
      </c>
      <c r="E33" s="66">
        <f>'Einst.bis31.12.08 ab 01.03.24'!E33*$J$4</f>
        <v>4938.8112584099999</v>
      </c>
      <c r="F33" s="66">
        <f>'Einst.bis31.12.08 ab 01.03.24'!F33*$J$4</f>
        <v>5299.01707257</v>
      </c>
      <c r="G33" s="66">
        <f>'Einst.bis31.12.08 ab 01.03.24'!G33*$J$4</f>
        <v>5479.1091743400002</v>
      </c>
      <c r="H33" s="41">
        <v>0.70279999999999998</v>
      </c>
    </row>
    <row r="34" spans="1:10" ht="27" customHeight="1" x14ac:dyDescent="0.2">
      <c r="A34" s="5" t="s">
        <v>29</v>
      </c>
      <c r="B34" s="66">
        <f>'Einst.bis31.12.08 ab 01.03.24'!B34*$J$4</f>
        <v>4022.1211739399996</v>
      </c>
      <c r="C34" s="66">
        <f>'Einst.bis31.12.08 ab 01.03.24'!C34*$J$4</f>
        <v>4283.2098794699996</v>
      </c>
      <c r="D34" s="66">
        <f>'Einst.bis31.12.08 ab 01.03.24'!D34*$J$4</f>
        <v>4624.9170029100005</v>
      </c>
      <c r="E34" s="66">
        <f>'Einst.bis31.12.08 ab 01.03.24'!E34*$J$4</f>
        <v>4927.4656829099995</v>
      </c>
      <c r="F34" s="66">
        <f>'Einst.bis31.12.08 ab 01.03.24'!F34*$J$4</f>
        <v>5302.0749753</v>
      </c>
      <c r="G34" s="66">
        <f>'Einst.bis31.12.08 ab 01.03.24'!G34*$J$4</f>
        <v>5460.5564570700008</v>
      </c>
      <c r="H34" s="41">
        <v>0.70279999999999998</v>
      </c>
    </row>
    <row r="35" spans="1:10" ht="27" customHeight="1" x14ac:dyDescent="0.2">
      <c r="A35" s="5" t="s">
        <v>30</v>
      </c>
      <c r="B35" s="66">
        <f>'Einst.bis31.12.08 ab 01.03.24'!B35*$J$4</f>
        <v>3971.3902434900001</v>
      </c>
      <c r="C35" s="66">
        <f>'Einst.bis31.12.08 ab 01.03.24'!C35*$J$4</f>
        <v>4228.7619223800002</v>
      </c>
      <c r="D35" s="66">
        <f>'Einst.bis31.12.08 ab 01.03.24'!D35*$J$4</f>
        <v>4409.57797992</v>
      </c>
      <c r="E35" s="66">
        <f>'Einst.bis31.12.08 ab 01.03.24'!E35*$J$4</f>
        <v>4870.6297523100002</v>
      </c>
      <c r="F35" s="66">
        <f>'Einst.bis31.12.08 ab 01.03.24'!F35*$J$4</f>
        <v>5230.8139558499997</v>
      </c>
      <c r="G35" s="66">
        <f>'Einst.bis31.12.08 ab 01.03.24'!G35*$J$4</f>
        <v>5446.9309611600002</v>
      </c>
      <c r="H35" s="41">
        <v>0.70279999999999998</v>
      </c>
    </row>
    <row r="36" spans="1:10" ht="27" customHeight="1" x14ac:dyDescent="0.2">
      <c r="A36" s="7" t="s">
        <v>31</v>
      </c>
      <c r="B36" s="66">
        <f>'Einst.bis31.12.08 ab 01.03.24'!B36*$J$4</f>
        <v>3852.5173922700001</v>
      </c>
      <c r="C36" s="66">
        <f>'Einst.bis31.12.08 ab 01.03.24'!C36*$J$4</f>
        <v>4104.9294338700001</v>
      </c>
      <c r="D36" s="66">
        <f>'Einst.bis31.12.08 ab 01.03.24'!D36*$J$4</f>
        <v>4284.2327480099993</v>
      </c>
      <c r="E36" s="66">
        <f>'Einst.bis31.12.08 ab 01.03.24'!E36*$J$4</f>
        <v>4743.5556708000004</v>
      </c>
      <c r="F36" s="66">
        <f>'Einst.bis31.12.08 ab 01.03.24'!F36*$J$4</f>
        <v>5103.7290690300006</v>
      </c>
      <c r="G36" s="66">
        <f>'Einst.bis31.12.08 ab 01.03.24'!G36*$J$4</f>
        <v>5319.8460743400001</v>
      </c>
      <c r="H36" s="41">
        <v>0.70279999999999998</v>
      </c>
    </row>
    <row r="37" spans="1:10" ht="27" customHeight="1" x14ac:dyDescent="0.2">
      <c r="A37" s="42" t="s">
        <v>32</v>
      </c>
      <c r="B37" s="66">
        <f>'Einst.bis31.12.08 ab 01.03.24'!B37*$J$4</f>
        <v>3613.8605103</v>
      </c>
      <c r="C37" s="66">
        <f>'Einst.bis31.12.08 ab 01.03.24'!C37*$J$4</f>
        <v>3945.5186954399996</v>
      </c>
      <c r="D37" s="66">
        <f>'Einst.bis31.12.08 ab 01.03.24'!D37*$J$4</f>
        <v>4111.3477880099999</v>
      </c>
      <c r="E37" s="66">
        <f>'Einst.bis31.12.08 ab 01.03.24'!E37*$J$4</f>
        <v>4606.8576939899995</v>
      </c>
      <c r="F37" s="66">
        <f>'Einst.bis31.12.08 ab 01.03.24'!F37*$J$4</f>
        <v>5010.9654826799997</v>
      </c>
      <c r="G37" s="66">
        <f>'Einst.bis31.12.08 ab 01.03.24'!G37*$J$4</f>
        <v>5342.9046058799995</v>
      </c>
      <c r="H37" s="41">
        <v>0.70279999999999998</v>
      </c>
    </row>
    <row r="38" spans="1:10" ht="27" customHeight="1" x14ac:dyDescent="0.2">
      <c r="A38" s="7" t="s">
        <v>33</v>
      </c>
      <c r="B38" s="66">
        <f>'Einst.bis31.12.08 ab 01.03.24'!B38*$J$4</f>
        <v>3586.1232795300002</v>
      </c>
      <c r="C38" s="66">
        <f>'Einst.bis31.12.08 ab 01.03.24'!C38*$J$4</f>
        <v>3819.0317365799997</v>
      </c>
      <c r="D38" s="66">
        <f>'Einst.bis31.12.08 ab 01.03.24'!D38*$J$4</f>
        <v>4091.2174954799998</v>
      </c>
      <c r="E38" s="66">
        <f>'Einst.bis31.12.08 ab 01.03.24'!E38*$J$4</f>
        <v>4489.2959211899997</v>
      </c>
      <c r="F38" s="66">
        <f>'Einst.bis31.12.08 ab 01.03.24'!F38*$J$4</f>
        <v>4865.6772844199995</v>
      </c>
      <c r="G38" s="66">
        <f>'Einst.bis31.12.08 ab 01.03.24'!G38*$J$4</f>
        <v>5154.22228266</v>
      </c>
      <c r="H38" s="41">
        <v>0.84509999999999996</v>
      </c>
    </row>
    <row r="39" spans="1:10" ht="27" customHeight="1" x14ac:dyDescent="0.2">
      <c r="A39" s="7" t="s">
        <v>34</v>
      </c>
      <c r="B39" s="66">
        <f>'Einst.bis31.12.08 ab 01.03.24'!B39*$J$4</f>
        <v>3586.1232795300002</v>
      </c>
      <c r="C39" s="66">
        <f>'Einst.bis31.12.08 ab 01.03.24'!C39*$J$4</f>
        <v>3819.0317365799997</v>
      </c>
      <c r="D39" s="66">
        <f>'Einst.bis31.12.08 ab 01.03.24'!D39*$J$4</f>
        <v>4091.2174954799998</v>
      </c>
      <c r="E39" s="66">
        <f>'Einst.bis31.12.08 ab 01.03.24'!E39*$J$4</f>
        <v>4489.2959211899997</v>
      </c>
      <c r="F39" s="66">
        <f>'Einst.bis31.12.08 ab 01.03.24'!F39*$J$4</f>
        <v>4865.6772844199995</v>
      </c>
      <c r="G39" s="66">
        <f>'Einst.bis31.12.08 ab 01.03.24'!G39*$J$4</f>
        <v>5154.22228266</v>
      </c>
      <c r="H39" s="41">
        <v>0.84509999999999996</v>
      </c>
    </row>
    <row r="40" spans="1:10" ht="27" customHeight="1" x14ac:dyDescent="0.2">
      <c r="A40" s="5" t="s">
        <v>35</v>
      </c>
      <c r="B40" s="66">
        <f>'Einst.bis31.12.08 ab 01.03.24'!B40*$J$4</f>
        <v>3516.9476849100001</v>
      </c>
      <c r="C40" s="66">
        <f>'Einst.bis31.12.08 ab 01.03.24'!C40*$J$4</f>
        <v>3744.7884515699998</v>
      </c>
      <c r="D40" s="66">
        <f>'Einst.bis31.12.08 ab 01.03.24'!D40*$J$4</f>
        <v>3979.8687759300001</v>
      </c>
      <c r="E40" s="66">
        <f>'Einst.bis31.12.08 ab 01.03.24'!E40*$J$4</f>
        <v>4202.58782565</v>
      </c>
      <c r="F40" s="66">
        <f>'Einst.bis31.12.08 ab 01.03.24'!F40*$J$4</f>
        <v>4420.3040168400003</v>
      </c>
      <c r="G40" s="66">
        <f>'Einst.bis31.12.08 ab 01.03.24'!G40*$J$4</f>
        <v>4649.24692512</v>
      </c>
      <c r="H40" s="41">
        <v>0.84509999999999996</v>
      </c>
    </row>
    <row r="41" spans="1:10" ht="27" customHeight="1" x14ac:dyDescent="0.2">
      <c r="A41" s="5" t="s">
        <v>36</v>
      </c>
      <c r="B41" s="66">
        <f>'Einst.bis31.12.08 ab 01.03.24'!B41*$J$4</f>
        <v>3434.7516917400003</v>
      </c>
      <c r="C41" s="66">
        <f>'Einst.bis31.12.08 ab 01.03.24'!C41*$J$4</f>
        <v>3656.5847060400001</v>
      </c>
      <c r="D41" s="66">
        <f>'Einst.bis31.12.08 ab 01.03.24'!D41*$J$4</f>
        <v>3877.3155787199998</v>
      </c>
      <c r="E41" s="66">
        <f>'Einst.bis31.12.08 ab 01.03.24'!E41*$J$4</f>
        <v>4098.0032301600004</v>
      </c>
      <c r="F41" s="66">
        <f>'Einst.bis31.12.08 ab 01.03.24'!F41*$J$4</f>
        <v>4263.5621899799999</v>
      </c>
      <c r="G41" s="66">
        <f>'Einst.bis31.12.08 ab 01.03.24'!G41*$J$4</f>
        <v>4513.0351872600004</v>
      </c>
      <c r="H41" s="41">
        <v>0.84509999999999996</v>
      </c>
    </row>
    <row r="42" spans="1:10" ht="27" customHeight="1" x14ac:dyDescent="0.2">
      <c r="A42" s="5" t="s">
        <v>37</v>
      </c>
      <c r="B42" s="66">
        <f>'Einst.bis31.12.08 ab 01.03.24'!B42*$J$4</f>
        <v>3299.7825645300004</v>
      </c>
      <c r="C42" s="66">
        <f>'Einst.bis31.12.08 ab 01.03.24'!C42*$J$4</f>
        <v>3511.7395254899998</v>
      </c>
      <c r="D42" s="66">
        <f>'Einst.bis31.12.08 ab 01.03.24'!D42*$J$4</f>
        <v>3704.8736364300003</v>
      </c>
      <c r="E42" s="66">
        <f>'Einst.bis31.12.08 ab 01.03.24'!E42*$J$4</f>
        <v>3835.9312414200003</v>
      </c>
      <c r="F42" s="66">
        <f>'Einst.bis31.12.08 ab 01.03.24'!F42*$J$4</f>
        <v>3960.0842533199998</v>
      </c>
      <c r="G42" s="66">
        <f>'Einst.bis31.12.08 ab 01.03.24'!G42*$J$4</f>
        <v>4153.4993023199995</v>
      </c>
      <c r="H42" s="41">
        <v>0.84509999999999996</v>
      </c>
    </row>
    <row r="43" spans="1:10" ht="27" customHeight="1" x14ac:dyDescent="0.2">
      <c r="A43" s="5" t="s">
        <v>38</v>
      </c>
      <c r="B43" s="66">
        <f>'Einst.bis31.12.08 ab 01.03.24'!B43*$J$4</f>
        <v>3128.8209497100001</v>
      </c>
      <c r="C43" s="66">
        <f>'Einst.bis31.12.08 ab 01.03.24'!C43*$J$4</f>
        <v>3328.2653616899997</v>
      </c>
      <c r="D43" s="66">
        <f>'Einst.bis31.12.08 ab 01.03.24'!D43*$J$4</f>
        <v>3513.8033396999999</v>
      </c>
      <c r="E43" s="66">
        <f>'Einst.bis31.12.08 ab 01.03.24'!E43*$J$4</f>
        <v>3684.1706624699996</v>
      </c>
      <c r="F43" s="66">
        <f>'Einst.bis31.12.08 ab 01.03.24'!F43*$J$4</f>
        <v>3762.12016881</v>
      </c>
      <c r="G43" s="66">
        <f>'Einst.bis31.12.08 ab 01.03.24'!G43*$J$4</f>
        <v>3855.2295250799998</v>
      </c>
      <c r="H43" s="41">
        <v>0.84509999999999996</v>
      </c>
    </row>
    <row r="44" spans="1:10" ht="27" customHeight="1" x14ac:dyDescent="0.2">
      <c r="A44" s="5" t="s">
        <v>39</v>
      </c>
      <c r="B44" s="66">
        <f>'Einst.bis31.12.08 ab 01.03.24'!B44*$J$4</f>
        <v>2918.08498878</v>
      </c>
      <c r="C44" s="66">
        <f>'Einst.bis31.12.08 ab 01.03.24'!C44*$J$4</f>
        <v>3040.2498236400002</v>
      </c>
      <c r="D44" s="66">
        <f>'Einst.bis31.12.08 ab 01.03.24'!D44*$J$4</f>
        <v>3130.6146311700004</v>
      </c>
      <c r="E44" s="66">
        <f>'Einst.bis31.12.08 ab 01.03.24'!E44*$J$4</f>
        <v>3228.7376512800001</v>
      </c>
      <c r="F44" s="66">
        <f>'Einst.bis31.12.08 ab 01.03.24'!F44*$J$4</f>
        <v>3339.0814769999997</v>
      </c>
      <c r="G44" s="66">
        <f>'Einst.bis31.12.08 ab 01.03.24'!G44*$J$4</f>
        <v>3449.4577186500001</v>
      </c>
      <c r="H44" s="41">
        <v>0.84509999999999996</v>
      </c>
      <c r="I44" s="34">
        <f>SUM(B28:G44)</f>
        <v>455774.60145222011</v>
      </c>
      <c r="J44" s="68">
        <f>I44/'Einst.bis31.12.08 ab 01.03.24'!I44-1</f>
        <v>2.4200000000000221E-2</v>
      </c>
    </row>
    <row r="45" spans="1:10" ht="27" customHeight="1" x14ac:dyDescent="0.2">
      <c r="A45" s="87" t="str">
        <f>"Jahresbrutto TVÖD ab 01.01.2025 inkl.  2,0% Leistungsentgelt +"&amp;K4&amp;"% prospektiv"</f>
        <v>Jahresbrutto TVÖD ab 01.01.2025 inkl.  2,0% Leistungsentgelt +2,42% prospektiv</v>
      </c>
      <c r="B45" s="87"/>
      <c r="C45" s="87"/>
      <c r="D45" s="87"/>
      <c r="E45" s="87"/>
      <c r="F45" s="87"/>
      <c r="G45" s="87"/>
      <c r="H45" s="87"/>
    </row>
    <row r="46" spans="1:10" ht="27" customHeight="1" x14ac:dyDescent="0.2">
      <c r="A46" s="88" t="s">
        <v>0</v>
      </c>
      <c r="B46" s="89" t="s">
        <v>1</v>
      </c>
      <c r="C46" s="89"/>
      <c r="D46" s="89" t="s">
        <v>2</v>
      </c>
      <c r="E46" s="89"/>
      <c r="F46" s="89"/>
      <c r="G46" s="89"/>
      <c r="H46" s="88" t="s">
        <v>3</v>
      </c>
    </row>
    <row r="47" spans="1:10" ht="27" customHeight="1" x14ac:dyDescent="0.2">
      <c r="A47" s="88"/>
      <c r="B47" s="2"/>
      <c r="C47" s="2" t="s">
        <v>4</v>
      </c>
      <c r="D47" s="2" t="s">
        <v>5</v>
      </c>
      <c r="E47" s="2" t="s">
        <v>6</v>
      </c>
      <c r="F47" s="2" t="s">
        <v>7</v>
      </c>
      <c r="G47" s="2" t="s">
        <v>8</v>
      </c>
      <c r="H47" s="88"/>
    </row>
    <row r="48" spans="1:10" ht="27" customHeight="1" x14ac:dyDescent="0.2">
      <c r="A48" s="3"/>
      <c r="B48" s="2" t="s">
        <v>9</v>
      </c>
      <c r="C48" s="2" t="s">
        <v>10</v>
      </c>
      <c r="D48" s="2" t="s">
        <v>11</v>
      </c>
      <c r="E48" s="2" t="s">
        <v>12</v>
      </c>
      <c r="F48" s="2" t="s">
        <v>13</v>
      </c>
      <c r="G48" s="2" t="s">
        <v>14</v>
      </c>
      <c r="H48" s="88"/>
    </row>
    <row r="49" spans="1:10" ht="27" customHeight="1" x14ac:dyDescent="0.2">
      <c r="A49" s="2">
        <v>15</v>
      </c>
      <c r="B49" s="8">
        <f t="shared" ref="B49:G49" si="0">(B5*12)+(B5*12*0.02)+(B5*$H5)</f>
        <v>71918.207121924119</v>
      </c>
      <c r="C49" s="8">
        <f t="shared" si="0"/>
        <v>76621.1654052706</v>
      </c>
      <c r="D49" s="8">
        <f t="shared" si="0"/>
        <v>81867.122653270082</v>
      </c>
      <c r="E49" s="8">
        <f t="shared" si="0"/>
        <v>89028.671069794102</v>
      </c>
      <c r="F49" s="8">
        <f t="shared" si="0"/>
        <v>96395.481090372021</v>
      </c>
      <c r="G49" s="8">
        <f t="shared" si="0"/>
        <v>101242.3568449289</v>
      </c>
      <c r="H49" s="36">
        <v>0.51780000000000004</v>
      </c>
    </row>
    <row r="50" spans="1:10" ht="27" customHeight="1" x14ac:dyDescent="0.2">
      <c r="A50" s="2">
        <v>14</v>
      </c>
      <c r="B50" s="8">
        <f t="shared" ref="B50:G65" si="1">(B6*12)+(B6*12*0.02)+(B6*$H6)</f>
        <v>65382.920268339563</v>
      </c>
      <c r="C50" s="8">
        <f t="shared" si="1"/>
        <v>69641.443755534419</v>
      </c>
      <c r="D50" s="8">
        <f t="shared" si="1"/>
        <v>75202.806342738302</v>
      </c>
      <c r="E50" s="8">
        <f t="shared" si="1"/>
        <v>81374.163958779303</v>
      </c>
      <c r="F50" s="8">
        <f t="shared" si="1"/>
        <v>88253.529364223199</v>
      </c>
      <c r="G50" s="8">
        <f t="shared" si="1"/>
        <v>93192.214540069457</v>
      </c>
      <c r="H50" s="36">
        <v>0.51780000000000004</v>
      </c>
      <c r="I50" s="48"/>
    </row>
    <row r="51" spans="1:10" ht="27" customHeight="1" x14ac:dyDescent="0.2">
      <c r="A51" s="2">
        <v>13</v>
      </c>
      <c r="B51" s="39">
        <f t="shared" si="1"/>
        <v>60481.868684102912</v>
      </c>
      <c r="C51" s="8">
        <f t="shared" si="1"/>
        <v>65149.123303614637</v>
      </c>
      <c r="D51" s="8">
        <f t="shared" si="1"/>
        <v>70462.214467782193</v>
      </c>
      <c r="E51" s="8">
        <f t="shared" si="1"/>
        <v>76230.768586814826</v>
      </c>
      <c r="F51" s="8">
        <f t="shared" si="1"/>
        <v>83018.46242295322</v>
      </c>
      <c r="G51" s="8">
        <f t="shared" si="1"/>
        <v>86702.280989193954</v>
      </c>
      <c r="H51" s="36">
        <v>0.51780000000000004</v>
      </c>
      <c r="I51" s="48"/>
      <c r="J51" s="34"/>
    </row>
    <row r="52" spans="1:10" ht="27" customHeight="1" x14ac:dyDescent="0.2">
      <c r="A52" s="49">
        <v>12</v>
      </c>
      <c r="B52" s="39">
        <f t="shared" si="1"/>
        <v>55281.828307043994</v>
      </c>
      <c r="C52" s="39">
        <f t="shared" si="1"/>
        <v>60730.282101878998</v>
      </c>
      <c r="D52" s="8">
        <f t="shared" si="1"/>
        <v>67097.416894128502</v>
      </c>
      <c r="E52" s="8">
        <f t="shared" si="1"/>
        <v>74162.547859021593</v>
      </c>
      <c r="F52" s="8">
        <f t="shared" si="1"/>
        <v>82452.493586489829</v>
      </c>
      <c r="G52" s="8">
        <f t="shared" si="1"/>
        <v>86385.941863743603</v>
      </c>
      <c r="H52" s="36">
        <v>0.70279999999999998</v>
      </c>
    </row>
    <row r="53" spans="1:10" ht="27" customHeight="1" x14ac:dyDescent="0.2">
      <c r="A53" s="2">
        <v>11</v>
      </c>
      <c r="B53" s="39">
        <f t="shared" si="1"/>
        <v>53453.276923089878</v>
      </c>
      <c r="C53" s="39">
        <f t="shared" si="1"/>
        <v>58464.416746404859</v>
      </c>
      <c r="D53" s="39">
        <f t="shared" si="1"/>
        <v>63173.198780648439</v>
      </c>
      <c r="E53" s="8">
        <f t="shared" si="1"/>
        <v>68281.814727452191</v>
      </c>
      <c r="F53" s="8">
        <f t="shared" si="1"/>
        <v>75273.523935054589</v>
      </c>
      <c r="G53" s="8">
        <f t="shared" si="1"/>
        <v>79207.251914240886</v>
      </c>
      <c r="H53" s="36">
        <v>0.70279999999999998</v>
      </c>
    </row>
    <row r="54" spans="1:10" ht="27" customHeight="1" x14ac:dyDescent="0.2">
      <c r="A54" s="2">
        <v>10</v>
      </c>
      <c r="B54" s="39">
        <f t="shared" si="1"/>
        <v>51636.612871268575</v>
      </c>
      <c r="C54" s="39">
        <f t="shared" si="1"/>
        <v>55562.928749242674</v>
      </c>
      <c r="D54" s="39">
        <f t="shared" si="1"/>
        <v>60026.552039618429</v>
      </c>
      <c r="E54" s="8">
        <f t="shared" si="1"/>
        <v>64867.493236985247</v>
      </c>
      <c r="F54" s="8">
        <f t="shared" si="1"/>
        <v>70258.188582751565</v>
      </c>
      <c r="G54" s="8">
        <f t="shared" si="1"/>
        <v>72028.282262805631</v>
      </c>
      <c r="H54" s="36">
        <v>0.70279999999999998</v>
      </c>
    </row>
    <row r="55" spans="1:10" ht="27" customHeight="1" x14ac:dyDescent="0.2">
      <c r="A55" s="2" t="s">
        <v>15</v>
      </c>
      <c r="B55" s="39">
        <f t="shared" si="1"/>
        <v>50211.671375963917</v>
      </c>
      <c r="C55" s="39">
        <f t="shared" si="1"/>
        <v>53714.37867711224</v>
      </c>
      <c r="D55" s="39">
        <f t="shared" si="1"/>
        <v>57523.499445353751</v>
      </c>
      <c r="E55" s="39">
        <f t="shared" si="1"/>
        <v>61627.985454353286</v>
      </c>
      <c r="F55" s="8">
        <f t="shared" si="1"/>
        <v>66040.283440108688</v>
      </c>
      <c r="G55" s="8">
        <f t="shared" si="1"/>
        <v>69203.292744192047</v>
      </c>
      <c r="H55" s="36">
        <v>0.70279999999999998</v>
      </c>
    </row>
    <row r="56" spans="1:10" ht="27" customHeight="1" x14ac:dyDescent="0.2">
      <c r="A56" s="2" t="s">
        <v>16</v>
      </c>
      <c r="B56" s="39">
        <f t="shared" si="1"/>
        <v>47282.772589413195</v>
      </c>
      <c r="C56" s="39">
        <f t="shared" si="1"/>
        <v>50565.913873520753</v>
      </c>
      <c r="D56" s="39">
        <f t="shared" si="1"/>
        <v>52625.918606648404</v>
      </c>
      <c r="E56" s="39">
        <f t="shared" si="1"/>
        <v>58722.721481101864</v>
      </c>
      <c r="F56" s="39">
        <f t="shared" si="1"/>
        <v>62335.351641736837</v>
      </c>
      <c r="G56" s="8">
        <f t="shared" si="1"/>
        <v>66520.11210537421</v>
      </c>
      <c r="H56" s="36">
        <v>0.70279999999999998</v>
      </c>
      <c r="J56" s="34"/>
    </row>
    <row r="57" spans="1:10" ht="27" customHeight="1" x14ac:dyDescent="0.2">
      <c r="A57" s="49" t="s">
        <v>158</v>
      </c>
      <c r="B57" s="4">
        <f t="shared" si="1"/>
        <v>45719.51848846949</v>
      </c>
      <c r="C57" s="4">
        <f t="shared" si="1"/>
        <v>48547.724579307251</v>
      </c>
      <c r="D57" s="4">
        <f t="shared" si="1"/>
        <v>51300.271297394029</v>
      </c>
      <c r="E57" s="4">
        <f t="shared" si="1"/>
        <v>57423.366153505864</v>
      </c>
      <c r="F57" s="4">
        <f t="shared" si="1"/>
        <v>58808.869676322953</v>
      </c>
      <c r="G57" s="4">
        <f t="shared" si="1"/>
        <v>62346.120166139473</v>
      </c>
      <c r="H57" s="36">
        <v>0.70279999999999998</v>
      </c>
      <c r="I57" s="48"/>
    </row>
    <row r="58" spans="1:10" ht="27" customHeight="1" x14ac:dyDescent="0.2">
      <c r="A58" s="2">
        <v>8</v>
      </c>
      <c r="B58" s="4">
        <f t="shared" si="1"/>
        <v>43977.074121780592</v>
      </c>
      <c r="C58" s="4">
        <f t="shared" si="1"/>
        <v>46726.37470755665</v>
      </c>
      <c r="D58" s="4">
        <f t="shared" si="1"/>
        <v>48630.737247531833</v>
      </c>
      <c r="E58" s="4">
        <f t="shared" si="1"/>
        <v>50531.847850583756</v>
      </c>
      <c r="F58" s="4">
        <f t="shared" si="1"/>
        <v>52570.953690031536</v>
      </c>
      <c r="G58" s="4">
        <f t="shared" si="1"/>
        <v>53551.483366676272</v>
      </c>
      <c r="H58" s="40">
        <v>0.84509999999999996</v>
      </c>
    </row>
    <row r="59" spans="1:10" ht="27" customHeight="1" x14ac:dyDescent="0.2">
      <c r="A59" s="2">
        <v>7</v>
      </c>
      <c r="B59" s="4">
        <f t="shared" si="1"/>
        <v>41481.566004580942</v>
      </c>
      <c r="C59" s="4">
        <f t="shared" si="1"/>
        <v>44649.09395640099</v>
      </c>
      <c r="D59" s="4">
        <f t="shared" si="1"/>
        <v>46536.065703264823</v>
      </c>
      <c r="E59" s="4">
        <f t="shared" si="1"/>
        <v>48440.286854678132</v>
      </c>
      <c r="F59" s="4">
        <f t="shared" si="1"/>
        <v>50236.345756252464</v>
      </c>
      <c r="G59" s="4">
        <f t="shared" si="1"/>
        <v>51200.757136842767</v>
      </c>
      <c r="H59" s="40">
        <v>0.84509999999999996</v>
      </c>
    </row>
    <row r="60" spans="1:10" ht="27" customHeight="1" x14ac:dyDescent="0.2">
      <c r="A60" s="2">
        <v>6</v>
      </c>
      <c r="B60" s="4">
        <f t="shared" si="1"/>
        <v>40768.684875576939</v>
      </c>
      <c r="C60" s="4">
        <f t="shared" si="1"/>
        <v>43375.465790976945</v>
      </c>
      <c r="D60" s="4">
        <f t="shared" si="1"/>
        <v>45203.337118974508</v>
      </c>
      <c r="E60" s="4">
        <f t="shared" si="1"/>
        <v>47012.262379680018</v>
      </c>
      <c r="F60" s="4">
        <f t="shared" si="1"/>
        <v>48788.951048276671</v>
      </c>
      <c r="G60" s="4">
        <f t="shared" si="1"/>
        <v>49693.979232876954</v>
      </c>
      <c r="H60" s="40">
        <v>0.84509999999999996</v>
      </c>
    </row>
    <row r="61" spans="1:10" ht="27" customHeight="1" x14ac:dyDescent="0.2">
      <c r="A61" s="2">
        <v>5</v>
      </c>
      <c r="B61" s="4">
        <f t="shared" si="1"/>
        <v>39253.565046460149</v>
      </c>
      <c r="C61" s="4">
        <f t="shared" si="1"/>
        <v>41782.299475701831</v>
      </c>
      <c r="D61" s="4">
        <f t="shared" si="1"/>
        <v>43490.131914662437</v>
      </c>
      <c r="E61" s="4">
        <f t="shared" si="1"/>
        <v>45298.774398244183</v>
      </c>
      <c r="F61" s="4">
        <f t="shared" si="1"/>
        <v>46979.460233323633</v>
      </c>
      <c r="G61" s="4">
        <f t="shared" si="1"/>
        <v>47848.010168958623</v>
      </c>
      <c r="H61" s="40">
        <v>0.84509999999999996</v>
      </c>
    </row>
    <row r="62" spans="1:10" ht="27" customHeight="1" x14ac:dyDescent="0.2">
      <c r="A62" s="2">
        <v>4</v>
      </c>
      <c r="B62" s="4">
        <f t="shared" si="1"/>
        <v>37560.012852249536</v>
      </c>
      <c r="C62" s="4">
        <f t="shared" si="1"/>
        <v>40118.863045171864</v>
      </c>
      <c r="D62" s="4">
        <f t="shared" si="1"/>
        <v>42265.848357334857</v>
      </c>
      <c r="E62" s="4">
        <f t="shared" si="1"/>
        <v>43602.39443279594</v>
      </c>
      <c r="F62" s="4">
        <f t="shared" si="1"/>
        <v>44938.799119695163</v>
      </c>
      <c r="G62" s="4">
        <f t="shared" si="1"/>
        <v>45721.384809706491</v>
      </c>
      <c r="H62" s="40">
        <v>0.84509999999999996</v>
      </c>
    </row>
    <row r="63" spans="1:10" ht="27" customHeight="1" x14ac:dyDescent="0.2">
      <c r="A63" s="2">
        <v>3</v>
      </c>
      <c r="B63" s="4">
        <f t="shared" si="1"/>
        <v>37024.857145529939</v>
      </c>
      <c r="C63" s="4">
        <f t="shared" si="1"/>
        <v>39776.702725419855</v>
      </c>
      <c r="D63" s="4">
        <f t="shared" si="1"/>
        <v>40446.318954488277</v>
      </c>
      <c r="E63" s="4">
        <f t="shared" si="1"/>
        <v>41977.132913973845</v>
      </c>
      <c r="F63" s="4">
        <f t="shared" si="1"/>
        <v>43125.773590695091</v>
      </c>
      <c r="G63" s="4">
        <f t="shared" si="1"/>
        <v>44177.987268213503</v>
      </c>
      <c r="H63" s="40">
        <v>0.84509999999999996</v>
      </c>
    </row>
    <row r="64" spans="1:10" ht="27" customHeight="1" x14ac:dyDescent="0.2">
      <c r="A64" s="2" t="s">
        <v>18</v>
      </c>
      <c r="B64" s="4">
        <f t="shared" si="1"/>
        <v>34866.017307071997</v>
      </c>
      <c r="C64" s="4">
        <f t="shared" si="1"/>
        <v>38004.962656489035</v>
      </c>
      <c r="D64" s="4">
        <f t="shared" si="1"/>
        <v>39154.875830267207</v>
      </c>
      <c r="E64" s="4">
        <f t="shared" si="1"/>
        <v>40688.093395304772</v>
      </c>
      <c r="F64" s="4">
        <f t="shared" si="1"/>
        <v>41741.579569880108</v>
      </c>
      <c r="G64" s="4">
        <f t="shared" si="1"/>
        <v>43287.23932836319</v>
      </c>
      <c r="H64" s="40">
        <v>0.84509999999999996</v>
      </c>
    </row>
    <row r="65" spans="1:10" ht="27" customHeight="1" x14ac:dyDescent="0.2">
      <c r="A65" s="2">
        <v>2</v>
      </c>
      <c r="B65" s="4">
        <f t="shared" si="1"/>
        <v>34605.487103947198</v>
      </c>
      <c r="C65" s="4">
        <f t="shared" si="1"/>
        <v>37314.279531700347</v>
      </c>
      <c r="D65" s="4">
        <f t="shared" si="1"/>
        <v>37989.551303244007</v>
      </c>
      <c r="E65" s="4">
        <f t="shared" si="1"/>
        <v>38953.255741024906</v>
      </c>
      <c r="F65" s="4">
        <f t="shared" si="1"/>
        <v>41071.397786564172</v>
      </c>
      <c r="G65" s="4">
        <f t="shared" si="1"/>
        <v>43287.23932836319</v>
      </c>
      <c r="H65" s="40">
        <v>0.84509999999999996</v>
      </c>
      <c r="I65" s="48"/>
    </row>
    <row r="66" spans="1:10" ht="27" customHeight="1" x14ac:dyDescent="0.2">
      <c r="A66" s="2">
        <v>1</v>
      </c>
      <c r="B66" s="69"/>
      <c r="C66" s="4">
        <f>(C22*12)+(C22*12*0.02)+(C22*$H22)</f>
        <v>31568.112348998398</v>
      </c>
      <c r="D66" s="4">
        <f>(D22*12)+(D22*12*0.02)+(D22*$H22)</f>
        <v>32014.9270080612</v>
      </c>
      <c r="E66" s="4">
        <f>(E22*12)+(E22*12*0.02)+(E22*$H22)</f>
        <v>32573.646358280999</v>
      </c>
      <c r="F66" s="4">
        <f>(F22*12)+(F22*12*0.02)+(F22*$H22)</f>
        <v>33094.572746936399</v>
      </c>
      <c r="G66" s="4">
        <f>(G22*12)+(G22*12*0.02)+(G22*$H22)</f>
        <v>34435.418776907398</v>
      </c>
      <c r="H66" s="40">
        <v>0.84509999999999996</v>
      </c>
      <c r="I66" s="48">
        <f>SUM(B49:G66)</f>
        <v>5904442.8634641655</v>
      </c>
      <c r="J66" s="68">
        <f>I66/'Einst.bis31.12.08 ab 01.03.24'!I66-1</f>
        <v>2.4199999999999999E-2</v>
      </c>
    </row>
    <row r="67" spans="1:10" ht="27" customHeight="1" x14ac:dyDescent="0.2"/>
    <row r="68" spans="1:10" ht="27" customHeight="1" x14ac:dyDescent="0.2">
      <c r="A68" s="87" t="str">
        <f>"Jahresbrutto TVS+E ab 01.01.2025 inkl.  2,0% Leistungsentgelt + SuE Zulage +"&amp;K4&amp;"% prospektiv"</f>
        <v>Jahresbrutto TVS+E ab 01.01.2025 inkl.  2,0% Leistungsentgelt + SuE Zulage +2,42% prospektiv</v>
      </c>
      <c r="B68" s="87"/>
      <c r="C68" s="87"/>
      <c r="D68" s="87"/>
      <c r="E68" s="87"/>
      <c r="F68" s="87"/>
      <c r="G68" s="87"/>
      <c r="H68" s="87"/>
    </row>
    <row r="69" spans="1:10" ht="27" customHeight="1" x14ac:dyDescent="0.2">
      <c r="A69" s="88" t="s">
        <v>0</v>
      </c>
      <c r="B69" s="89" t="s">
        <v>1</v>
      </c>
      <c r="C69" s="89"/>
      <c r="D69" s="89" t="s">
        <v>2</v>
      </c>
      <c r="E69" s="89"/>
      <c r="F69" s="89"/>
      <c r="G69" s="89"/>
      <c r="H69" s="88" t="s">
        <v>3</v>
      </c>
    </row>
    <row r="70" spans="1:10" ht="27" customHeight="1" x14ac:dyDescent="0.2">
      <c r="A70" s="88"/>
      <c r="B70" s="2"/>
      <c r="C70" s="2" t="s">
        <v>4</v>
      </c>
      <c r="D70" s="67" t="s">
        <v>19</v>
      </c>
      <c r="E70" s="67" t="s">
        <v>20</v>
      </c>
      <c r="F70" s="37" t="s">
        <v>148</v>
      </c>
      <c r="G70" s="67" t="s">
        <v>22</v>
      </c>
      <c r="H70" s="88"/>
    </row>
    <row r="71" spans="1:10" ht="27" customHeight="1" x14ac:dyDescent="0.2">
      <c r="A71" s="3"/>
      <c r="B71" s="2" t="s">
        <v>9</v>
      </c>
      <c r="C71" s="2" t="s">
        <v>10</v>
      </c>
      <c r="D71" s="2" t="s">
        <v>11</v>
      </c>
      <c r="E71" s="2" t="s">
        <v>12</v>
      </c>
      <c r="F71" s="2" t="s">
        <v>13</v>
      </c>
      <c r="G71" s="2" t="s">
        <v>14</v>
      </c>
      <c r="H71" s="88"/>
    </row>
    <row r="72" spans="1:10" ht="27" customHeight="1" x14ac:dyDescent="0.2">
      <c r="A72" s="5" t="s">
        <v>23</v>
      </c>
      <c r="B72" s="43">
        <f t="shared" ref="B72:G72" si="2">(B28*12)+(B28*12*0.02)+(B28*$H28)</f>
        <v>59097.941623598912</v>
      </c>
      <c r="C72" s="43">
        <f t="shared" si="2"/>
        <v>60603.716977406461</v>
      </c>
      <c r="D72" s="8">
        <f t="shared" si="2"/>
        <v>68063.087816209038</v>
      </c>
      <c r="E72" s="8">
        <f t="shared" si="2"/>
        <v>73657.126466929054</v>
      </c>
      <c r="F72" s="8">
        <f t="shared" si="2"/>
        <v>82048.464144941579</v>
      </c>
      <c r="G72" s="8">
        <f t="shared" si="2"/>
        <v>87176.379525090349</v>
      </c>
      <c r="H72" s="6">
        <v>0.70279999999999998</v>
      </c>
    </row>
    <row r="73" spans="1:10" ht="27" customHeight="1" x14ac:dyDescent="0.2">
      <c r="A73" s="5" t="s">
        <v>24</v>
      </c>
      <c r="B73" s="43">
        <f t="shared" ref="B73:G88" si="3">(B29*12)+(B29*12*0.02)+(B29*$H29)</f>
        <v>54489.153030236957</v>
      </c>
      <c r="C73" s="43">
        <f t="shared" si="3"/>
        <v>58272.960773583975</v>
      </c>
      <c r="D73" s="8">
        <f t="shared" si="3"/>
        <v>64333.262545841491</v>
      </c>
      <c r="E73" s="8">
        <f t="shared" si="3"/>
        <v>68063.087816209038</v>
      </c>
      <c r="F73" s="8">
        <f t="shared" si="3"/>
        <v>75521.759400180294</v>
      </c>
      <c r="G73" s="8">
        <f t="shared" si="3"/>
        <v>79903.98942818807</v>
      </c>
      <c r="H73" s="6">
        <v>0.70279999999999998</v>
      </c>
    </row>
    <row r="74" spans="1:10" ht="27" customHeight="1" x14ac:dyDescent="0.2">
      <c r="A74" s="5" t="s">
        <v>25</v>
      </c>
      <c r="B74" s="43">
        <f t="shared" si="3"/>
        <v>53373.701723283397</v>
      </c>
      <c r="C74" s="43">
        <f t="shared" si="3"/>
        <v>57061.01229990548</v>
      </c>
      <c r="D74" s="43">
        <f t="shared" si="3"/>
        <v>61163.260693444725</v>
      </c>
      <c r="E74" s="8">
        <f t="shared" si="3"/>
        <v>66198.035330058992</v>
      </c>
      <c r="F74" s="8">
        <f t="shared" si="3"/>
        <v>71792.213831745263</v>
      </c>
      <c r="G74" s="8">
        <f t="shared" si="3"/>
        <v>75148.916724109789</v>
      </c>
      <c r="H74" s="6">
        <v>0.70279999999999998</v>
      </c>
    </row>
    <row r="75" spans="1:10" ht="27" customHeight="1" x14ac:dyDescent="0.2">
      <c r="A75" s="5" t="s">
        <v>26</v>
      </c>
      <c r="B75" s="66">
        <f t="shared" si="3"/>
        <v>53874.313832858228</v>
      </c>
      <c r="C75" s="66">
        <f t="shared" si="3"/>
        <v>57395.341610587653</v>
      </c>
      <c r="D75" s="66">
        <f t="shared" si="3"/>
        <v>61125.446582887751</v>
      </c>
      <c r="E75" s="79">
        <f t="shared" si="3"/>
        <v>65414.256165428516</v>
      </c>
      <c r="F75" s="79">
        <f t="shared" si="3"/>
        <v>72313.803586260285</v>
      </c>
      <c r="G75" s="79">
        <f t="shared" si="3"/>
        <v>75297.104398689247</v>
      </c>
      <c r="H75" s="6">
        <v>0.70279999999999998</v>
      </c>
    </row>
    <row r="76" spans="1:10" ht="27" customHeight="1" x14ac:dyDescent="0.2">
      <c r="A76" s="5" t="s">
        <v>27</v>
      </c>
      <c r="B76" s="66">
        <f t="shared" si="3"/>
        <v>53382.318133527406</v>
      </c>
      <c r="C76" s="66">
        <f t="shared" si="3"/>
        <v>56860.131962680018</v>
      </c>
      <c r="D76" s="66">
        <f t="shared" si="3"/>
        <v>61004.895049964733</v>
      </c>
      <c r="E76" s="79">
        <f t="shared" si="3"/>
        <v>65220.982130046134</v>
      </c>
      <c r="F76" s="79">
        <f t="shared" si="3"/>
        <v>69883.193792522448</v>
      </c>
      <c r="G76" s="79">
        <f t="shared" si="3"/>
        <v>73146.336388453681</v>
      </c>
      <c r="H76" s="6">
        <v>0.70279999999999998</v>
      </c>
    </row>
    <row r="77" spans="1:10" ht="27" customHeight="1" x14ac:dyDescent="0.2">
      <c r="A77" s="5" t="s">
        <v>28</v>
      </c>
      <c r="B77" s="66">
        <f t="shared" si="3"/>
        <v>52188.550285463745</v>
      </c>
      <c r="C77" s="66">
        <f t="shared" si="3"/>
        <v>55577.139198137389</v>
      </c>
      <c r="D77" s="66">
        <f t="shared" si="3"/>
        <v>60192.920339812721</v>
      </c>
      <c r="E77" s="79">
        <f t="shared" si="3"/>
        <v>63922.046355348946</v>
      </c>
      <c r="F77" s="79">
        <f t="shared" si="3"/>
        <v>68584.118166859</v>
      </c>
      <c r="G77" s="79">
        <f t="shared" si="3"/>
        <v>70915.014221647754</v>
      </c>
      <c r="H77" s="6">
        <v>0.70279999999999998</v>
      </c>
    </row>
    <row r="78" spans="1:10" ht="27" customHeight="1" x14ac:dyDescent="0.2">
      <c r="A78" s="5" t="s">
        <v>29</v>
      </c>
      <c r="B78" s="66">
        <f t="shared" si="3"/>
        <v>52057.509930070635</v>
      </c>
      <c r="C78" s="66">
        <f t="shared" si="3"/>
        <v>55436.728828004307</v>
      </c>
      <c r="D78" s="66">
        <f t="shared" si="3"/>
        <v>59859.375785263554</v>
      </c>
      <c r="E78" s="79">
        <f t="shared" si="3"/>
        <v>63775.202840767546</v>
      </c>
      <c r="F78" s="79">
        <f t="shared" si="3"/>
        <v>68623.695990312845</v>
      </c>
      <c r="G78" s="79">
        <f t="shared" si="3"/>
        <v>70674.890112565612</v>
      </c>
      <c r="H78" s="6">
        <v>0.70279999999999998</v>
      </c>
    </row>
    <row r="79" spans="1:10" ht="27" customHeight="1" x14ac:dyDescent="0.2">
      <c r="A79" s="5" t="s">
        <v>30</v>
      </c>
      <c r="B79" s="66">
        <f t="shared" si="3"/>
        <v>51400.90964344237</v>
      </c>
      <c r="C79" s="66">
        <f t="shared" si="3"/>
        <v>54732.019808979872</v>
      </c>
      <c r="D79" s="66">
        <f t="shared" si="3"/>
        <v>57072.285878508577</v>
      </c>
      <c r="E79" s="66">
        <f t="shared" si="3"/>
        <v>63039.586758197875</v>
      </c>
      <c r="F79" s="79">
        <f t="shared" si="3"/>
        <v>67701.378867775376</v>
      </c>
      <c r="G79" s="79">
        <f t="shared" si="3"/>
        <v>70498.538044101646</v>
      </c>
      <c r="H79" s="6">
        <v>0.70279999999999998</v>
      </c>
    </row>
    <row r="80" spans="1:10" ht="27" customHeight="1" x14ac:dyDescent="0.2">
      <c r="A80" s="7" t="s">
        <v>31</v>
      </c>
      <c r="B80" s="66">
        <f t="shared" si="3"/>
        <v>49862.36210467216</v>
      </c>
      <c r="C80" s="66">
        <f t="shared" si="3"/>
        <v>53129.280676692644</v>
      </c>
      <c r="D80" s="66">
        <f t="shared" si="3"/>
        <v>55449.967610943822</v>
      </c>
      <c r="E80" s="66">
        <f t="shared" si="3"/>
        <v>61394.892336030251</v>
      </c>
      <c r="F80" s="79">
        <f t="shared" si="3"/>
        <v>66056.544594641498</v>
      </c>
      <c r="G80" s="79">
        <f t="shared" si="3"/>
        <v>68853.703770967753</v>
      </c>
      <c r="H80" s="6">
        <v>0.70279999999999998</v>
      </c>
    </row>
    <row r="81" spans="1:10" ht="27" customHeight="1" x14ac:dyDescent="0.2">
      <c r="A81" s="7" t="s">
        <v>32</v>
      </c>
      <c r="B81" s="66">
        <f t="shared" si="3"/>
        <v>46773.473812710836</v>
      </c>
      <c r="C81" s="66">
        <f t="shared" si="3"/>
        <v>51066.059371340823</v>
      </c>
      <c r="D81" s="66">
        <f t="shared" si="3"/>
        <v>53212.352150655825</v>
      </c>
      <c r="E81" s="66">
        <f t="shared" si="3"/>
        <v>59625.637761773767</v>
      </c>
      <c r="F81" s="79">
        <f t="shared" si="3"/>
        <v>64855.9240492307</v>
      </c>
      <c r="G81" s="79">
        <f t="shared" si="3"/>
        <v>69152.145732983656</v>
      </c>
      <c r="H81" s="6">
        <v>0.70279999999999998</v>
      </c>
    </row>
    <row r="82" spans="1:10" ht="27" customHeight="1" x14ac:dyDescent="0.2">
      <c r="A82" s="7" t="s">
        <v>33</v>
      </c>
      <c r="B82" s="66">
        <f t="shared" si="3"/>
        <v>46924.781724978006</v>
      </c>
      <c r="C82" s="66">
        <f t="shared" si="3"/>
        <v>49972.412176322949</v>
      </c>
      <c r="D82" s="66">
        <f t="shared" si="3"/>
        <v>53533.990050105349</v>
      </c>
      <c r="E82" s="66">
        <f t="shared" si="3"/>
        <v>58742.886058363263</v>
      </c>
      <c r="F82" s="79">
        <f t="shared" si="3"/>
        <v>63667.873834364138</v>
      </c>
      <c r="G82" s="79">
        <f t="shared" si="3"/>
        <v>67443.51399083437</v>
      </c>
      <c r="H82" s="41">
        <v>0.84509999999999996</v>
      </c>
    </row>
    <row r="83" spans="1:10" ht="27" customHeight="1" x14ac:dyDescent="0.2">
      <c r="A83" s="7" t="s">
        <v>34</v>
      </c>
      <c r="B83" s="66">
        <f t="shared" si="3"/>
        <v>46924.781724978006</v>
      </c>
      <c r="C83" s="66">
        <f t="shared" si="3"/>
        <v>49972.412176322949</v>
      </c>
      <c r="D83" s="66">
        <f t="shared" si="3"/>
        <v>53533.990050105349</v>
      </c>
      <c r="E83" s="66">
        <f t="shared" si="3"/>
        <v>58742.886058363263</v>
      </c>
      <c r="F83" s="79">
        <f t="shared" si="3"/>
        <v>63667.873834364138</v>
      </c>
      <c r="G83" s="79">
        <f t="shared" si="3"/>
        <v>67443.51399083437</v>
      </c>
      <c r="H83" s="41">
        <v>0.84509999999999996</v>
      </c>
    </row>
    <row r="84" spans="1:10" ht="27" customHeight="1" x14ac:dyDescent="0.2">
      <c r="A84" s="5" t="s">
        <v>35</v>
      </c>
      <c r="B84" s="9">
        <f t="shared" si="3"/>
        <v>46019.612151815847</v>
      </c>
      <c r="C84" s="9">
        <f t="shared" si="3"/>
        <v>49000.931367638608</v>
      </c>
      <c r="D84" s="9">
        <f t="shared" si="3"/>
        <v>52076.98091992164</v>
      </c>
      <c r="E84" s="9">
        <f t="shared" si="3"/>
        <v>54991.281957412815</v>
      </c>
      <c r="F84" s="9">
        <f t="shared" si="3"/>
        <v>57840.120090753087</v>
      </c>
      <c r="G84" s="9">
        <f t="shared" si="3"/>
        <v>60835.860939887716</v>
      </c>
      <c r="H84" s="41">
        <v>0.84509999999999996</v>
      </c>
    </row>
    <row r="85" spans="1:10" ht="27" customHeight="1" x14ac:dyDescent="0.2">
      <c r="A85" s="5" t="s">
        <v>36</v>
      </c>
      <c r="B85" s="9">
        <f t="shared" si="3"/>
        <v>44944.069361587077</v>
      </c>
      <c r="C85" s="9">
        <f t="shared" si="3"/>
        <v>47846.776537004</v>
      </c>
      <c r="D85" s="9">
        <f t="shared" si="3"/>
        <v>50735.06207910907</v>
      </c>
      <c r="E85" s="9">
        <f t="shared" si="3"/>
        <v>53622.782066966625</v>
      </c>
      <c r="F85" s="9">
        <f t="shared" si="3"/>
        <v>55789.137612107304</v>
      </c>
      <c r="G85" s="9">
        <f t="shared" si="3"/>
        <v>59053.516728815826</v>
      </c>
      <c r="H85" s="41">
        <v>0.84509999999999996</v>
      </c>
    </row>
    <row r="86" spans="1:10" ht="27" customHeight="1" x14ac:dyDescent="0.2">
      <c r="A86" s="5" t="s">
        <v>37</v>
      </c>
      <c r="B86" s="9">
        <f t="shared" si="3"/>
        <v>43177.984835131509</v>
      </c>
      <c r="C86" s="9">
        <f t="shared" si="3"/>
        <v>45951.462864989197</v>
      </c>
      <c r="D86" s="9">
        <f t="shared" si="3"/>
        <v>48478.642020050196</v>
      </c>
      <c r="E86" s="9">
        <f t="shared" si="3"/>
        <v>50193.543887104854</v>
      </c>
      <c r="F86" s="9">
        <f t="shared" si="3"/>
        <v>51818.098463117531</v>
      </c>
      <c r="G86" s="9">
        <f t="shared" si="3"/>
        <v>54348.953720787416</v>
      </c>
      <c r="H86" s="41">
        <v>0.84509999999999996</v>
      </c>
    </row>
    <row r="87" spans="1:10" ht="27" customHeight="1" x14ac:dyDescent="0.2">
      <c r="A87" s="5" t="s">
        <v>38</v>
      </c>
      <c r="B87" s="9">
        <f t="shared" si="3"/>
        <v>40940.935009050329</v>
      </c>
      <c r="C87" s="9">
        <f t="shared" si="3"/>
        <v>43550.685084249817</v>
      </c>
      <c r="D87" s="9">
        <f t="shared" si="3"/>
        <v>45978.46808030847</v>
      </c>
      <c r="E87" s="9">
        <f t="shared" si="3"/>
        <v>48207.741535486188</v>
      </c>
      <c r="F87" s="9">
        <f t="shared" si="3"/>
        <v>49227.718620895728</v>
      </c>
      <c r="G87" s="9">
        <f t="shared" si="3"/>
        <v>50446.0638586243</v>
      </c>
      <c r="H87" s="41">
        <v>0.84509999999999996</v>
      </c>
    </row>
    <row r="88" spans="1:10" ht="27" customHeight="1" x14ac:dyDescent="0.2">
      <c r="A88" s="5" t="s">
        <v>39</v>
      </c>
      <c r="B88" s="9">
        <f t="shared" si="3"/>
        <v>38183.433886685176</v>
      </c>
      <c r="C88" s="9">
        <f t="shared" si="3"/>
        <v>39781.972967311762</v>
      </c>
      <c r="D88" s="9">
        <f t="shared" si="3"/>
        <v>40964.405510322576</v>
      </c>
      <c r="E88" s="9">
        <f t="shared" si="3"/>
        <v>42248.355040763927</v>
      </c>
      <c r="F88" s="9">
        <f t="shared" si="3"/>
        <v>43692.215034692701</v>
      </c>
      <c r="G88" s="9">
        <f t="shared" si="3"/>
        <v>45136.499194307115</v>
      </c>
      <c r="H88" s="41">
        <v>0.84509999999999996</v>
      </c>
      <c r="I88" s="48">
        <f>SUM(B72:G88)</f>
        <v>5922224.6759096039</v>
      </c>
      <c r="J88" s="68">
        <f>I88/'Einst.bis31.12.08 ab 01.03.24'!I88-1</f>
        <v>2.4199999999999333E-2</v>
      </c>
    </row>
    <row r="89" spans="1:10" ht="48" customHeight="1" x14ac:dyDescent="0.2">
      <c r="A89" s="87" t="str">
        <f>"Für zwischen 01.01.2007 und  31.12.2008 eingestellte Kräfte
Anhang H     Personalkostenpauschalen TVÖD ab 01.01.2025 inkl.  2,00% Leistungsentgelt                               +VWL +"&amp;K4&amp;"% prospektiv"</f>
        <v>Für zwischen 01.01.2007 und  31.12.2008 eingestellte Kräfte
Anhang H     Personalkostenpauschalen TVÖD ab 01.01.2025 inkl.  2,00% Leistungsentgelt                               +VWL +2,42% prospektiv</v>
      </c>
      <c r="B89" s="87"/>
      <c r="C89" s="87"/>
      <c r="D89" s="87"/>
      <c r="E89" s="87"/>
      <c r="F89" s="87"/>
      <c r="G89" s="87"/>
      <c r="H89" s="87"/>
      <c r="J89" s="34"/>
    </row>
    <row r="90" spans="1:10" ht="25.5" customHeight="1" x14ac:dyDescent="0.2">
      <c r="A90" s="88" t="s">
        <v>0</v>
      </c>
      <c r="B90" s="89" t="s">
        <v>1</v>
      </c>
      <c r="C90" s="89"/>
      <c r="D90" s="89" t="s">
        <v>2</v>
      </c>
      <c r="E90" s="89"/>
      <c r="F90" s="89"/>
      <c r="G90" s="89"/>
      <c r="H90" s="88" t="s">
        <v>3</v>
      </c>
    </row>
    <row r="91" spans="1:10" ht="25.5" customHeight="1" x14ac:dyDescent="0.2">
      <c r="A91" s="88"/>
      <c r="B91" s="2"/>
      <c r="C91" s="2" t="s">
        <v>4</v>
      </c>
      <c r="D91" s="2" t="s">
        <v>5</v>
      </c>
      <c r="E91" s="2" t="s">
        <v>6</v>
      </c>
      <c r="F91" s="2" t="s">
        <v>7</v>
      </c>
      <c r="G91" s="2" t="s">
        <v>8</v>
      </c>
      <c r="H91" s="88"/>
    </row>
    <row r="92" spans="1:10" ht="25.5" customHeight="1" x14ac:dyDescent="0.2">
      <c r="A92" s="3"/>
      <c r="B92" s="2" t="s">
        <v>9</v>
      </c>
      <c r="C92" s="2" t="s">
        <v>10</v>
      </c>
      <c r="D92" s="2" t="s">
        <v>11</v>
      </c>
      <c r="E92" s="2" t="s">
        <v>12</v>
      </c>
      <c r="F92" s="2" t="s">
        <v>13</v>
      </c>
      <c r="G92" s="2" t="s">
        <v>14</v>
      </c>
      <c r="H92" s="88"/>
    </row>
    <row r="93" spans="1:10" ht="25.5" customHeight="1" x14ac:dyDescent="0.2">
      <c r="A93" s="2">
        <v>15</v>
      </c>
      <c r="B93" s="8">
        <f t="shared" ref="B93:D93" si="4">B49+B49*$H$140+$H$141+55</f>
        <v>92515.54857414306</v>
      </c>
      <c r="C93" s="8">
        <f t="shared" si="4"/>
        <v>98164.271768270512</v>
      </c>
      <c r="D93" s="8">
        <f t="shared" si="4"/>
        <v>104465.19101884268</v>
      </c>
      <c r="E93" s="8">
        <f t="shared" ref="E93" si="5">E49+E49*$H$140+$H$141+55</f>
        <v>113066.92682192969</v>
      </c>
      <c r="F93" s="8">
        <f t="shared" ref="F93" si="6">F49+F49*$H$140+$H$141+55</f>
        <v>121915.20233764584</v>
      </c>
      <c r="G93" s="8">
        <f t="shared" ref="C93:G95" si="7">G49+G49*$H$140+$H$141+55</f>
        <v>127736.78480644411</v>
      </c>
      <c r="H93" s="36">
        <v>0.51780000000000004</v>
      </c>
    </row>
    <row r="94" spans="1:10" ht="25.5" customHeight="1" x14ac:dyDescent="0.2">
      <c r="A94" s="2">
        <v>14</v>
      </c>
      <c r="B94" s="8">
        <f t="shared" ref="B94:D94" si="8">B50+B50*$H$140+$H$141+55</f>
        <v>84666.015534302642</v>
      </c>
      <c r="C94" s="8">
        <f t="shared" si="8"/>
        <v>89780.928094772389</v>
      </c>
      <c r="D94" s="8">
        <f t="shared" si="8"/>
        <v>96460.680698262964</v>
      </c>
      <c r="E94" s="8">
        <f t="shared" ref="E94" si="9">E50+E50*$H$140+$H$141+55</f>
        <v>103873.09833088981</v>
      </c>
      <c r="F94" s="8">
        <f t="shared" ref="F94:G94" si="10">F50+F50*$H$140+$H$141+55</f>
        <v>112135.90411936848</v>
      </c>
      <c r="G94" s="8">
        <f t="shared" si="10"/>
        <v>118067.75888407743</v>
      </c>
      <c r="H94" s="36">
        <v>0.51780000000000004</v>
      </c>
    </row>
    <row r="95" spans="1:10" ht="25.5" customHeight="1" x14ac:dyDescent="0.2">
      <c r="A95" s="2">
        <v>13</v>
      </c>
      <c r="B95" s="39">
        <f t="shared" ref="B95:G109" si="11">B51+B51*$C$140+55</f>
        <v>78620.947420649682</v>
      </c>
      <c r="C95" s="8">
        <f t="shared" si="7"/>
        <v>84385.201999971541</v>
      </c>
      <c r="D95" s="8">
        <f t="shared" ref="D95:E95" si="12">D51+D51*$H$140+$H$141+55</f>
        <v>90766.755797253194</v>
      </c>
      <c r="E95" s="8">
        <f t="shared" si="12"/>
        <v>97695.366149623282</v>
      </c>
      <c r="F95" s="8">
        <f t="shared" ref="F95:G95" si="13">F51+F51*$H$140+$H$141+55</f>
        <v>105848.06521620911</v>
      </c>
      <c r="G95" s="8">
        <f t="shared" si="13"/>
        <v>110272.69969612085</v>
      </c>
      <c r="H95" s="36">
        <v>0.51780000000000004</v>
      </c>
    </row>
    <row r="96" spans="1:10" ht="25.5" customHeight="1" x14ac:dyDescent="0.2">
      <c r="A96" s="2">
        <v>12</v>
      </c>
      <c r="B96" s="39">
        <f t="shared" si="11"/>
        <v>71866.094970850158</v>
      </c>
      <c r="C96" s="39">
        <f t="shared" si="11"/>
        <v>78943.636450340826</v>
      </c>
      <c r="D96" s="8">
        <f t="shared" ref="D96:E96" si="14">D52+D52*$H$140+$H$141+55</f>
        <v>86725.297431537736</v>
      </c>
      <c r="E96" s="8">
        <f t="shared" si="14"/>
        <v>95211.226233470836</v>
      </c>
      <c r="F96" s="8">
        <f t="shared" ref="F96:G96" si="15">F52+F52*$H$140+$H$141+55</f>
        <v>105168.28004673292</v>
      </c>
      <c r="G96" s="8">
        <f t="shared" si="15"/>
        <v>109892.74477254244</v>
      </c>
      <c r="H96" s="36">
        <v>0.70279999999999998</v>
      </c>
    </row>
    <row r="97" spans="1:10" ht="25.5" customHeight="1" x14ac:dyDescent="0.2">
      <c r="A97" s="2">
        <v>11</v>
      </c>
      <c r="B97" s="39">
        <f t="shared" si="11"/>
        <v>69490.80672309376</v>
      </c>
      <c r="C97" s="39">
        <f t="shared" si="11"/>
        <v>76000.277353579906</v>
      </c>
      <c r="D97" s="39">
        <f t="shared" si="11"/>
        <v>82116.985216062327</v>
      </c>
      <c r="E97" s="8">
        <f t="shared" ref="E97" si="16">E53+E53*$H$140+$H$141+55</f>
        <v>88147.877669142821</v>
      </c>
      <c r="F97" s="8">
        <f t="shared" ref="F97:G97" si="17">F53+F53*$H$140+$H$141+55</f>
        <v>96545.619598394056</v>
      </c>
      <c r="G97" s="8">
        <f t="shared" si="17"/>
        <v>101270.42027419472</v>
      </c>
      <c r="H97" s="36">
        <v>0.70279999999999998</v>
      </c>
    </row>
    <row r="98" spans="1:10" ht="25.5" customHeight="1" x14ac:dyDescent="0.2">
      <c r="A98" s="2">
        <v>10</v>
      </c>
      <c r="B98" s="39">
        <f t="shared" si="11"/>
        <v>67130.960119777883</v>
      </c>
      <c r="C98" s="39">
        <f t="shared" si="11"/>
        <v>72231.244445266231</v>
      </c>
      <c r="D98" s="39">
        <f t="shared" si="11"/>
        <v>78029.491099464343</v>
      </c>
      <c r="E98" s="8">
        <f t="shared" ref="E98" si="18">E54+E54*$H$140+$H$141+55</f>
        <v>84046.936126942979</v>
      </c>
      <c r="F98" s="8">
        <f t="shared" ref="F98:G98" si="19">F54+F54*$H$140+$H$141+55</f>
        <v>90521.700306742903</v>
      </c>
      <c r="G98" s="8">
        <f t="shared" si="19"/>
        <v>92647.759825855843</v>
      </c>
      <c r="H98" s="36">
        <v>0.70279999999999998</v>
      </c>
    </row>
    <row r="99" spans="1:10" ht="25.5" customHeight="1" x14ac:dyDescent="0.2">
      <c r="A99" s="2" t="s">
        <v>15</v>
      </c>
      <c r="B99" s="39">
        <f t="shared" si="11"/>
        <v>65279.961117377126</v>
      </c>
      <c r="C99" s="39">
        <f t="shared" si="11"/>
        <v>69829.977901568796</v>
      </c>
      <c r="D99" s="39">
        <f t="shared" si="11"/>
        <v>74778.02577951453</v>
      </c>
      <c r="E99" s="39">
        <f t="shared" si="11"/>
        <v>80109.753105204916</v>
      </c>
      <c r="F99" s="8">
        <f t="shared" ref="F99:G100" si="20">F55+F55*$H$140+$H$141+55</f>
        <v>85455.574439914548</v>
      </c>
      <c r="G99" s="8">
        <f t="shared" si="20"/>
        <v>89254.66491504907</v>
      </c>
      <c r="H99" s="36">
        <v>0.70279999999999998</v>
      </c>
    </row>
    <row r="100" spans="1:10" ht="25.5" customHeight="1" x14ac:dyDescent="0.2">
      <c r="A100" s="2" t="s">
        <v>16</v>
      </c>
      <c r="B100" s="39">
        <f t="shared" si="11"/>
        <v>61475.321593647743</v>
      </c>
      <c r="C100" s="39">
        <f t="shared" si="11"/>
        <v>65740.122121703462</v>
      </c>
      <c r="D100" s="39">
        <f t="shared" si="11"/>
        <v>68416.068270036281</v>
      </c>
      <c r="E100" s="39">
        <f t="shared" si="11"/>
        <v>76335.815203951322</v>
      </c>
      <c r="F100" s="39">
        <f t="shared" si="11"/>
        <v>81028.621782616159</v>
      </c>
      <c r="G100" s="8">
        <f t="shared" si="20"/>
        <v>86031.896649764967</v>
      </c>
      <c r="H100" s="36">
        <v>0.70279999999999998</v>
      </c>
    </row>
    <row r="101" spans="1:10" ht="25.5" customHeight="1" x14ac:dyDescent="0.2">
      <c r="A101" s="2" t="s">
        <v>17</v>
      </c>
      <c r="B101" s="4">
        <f t="shared" si="11"/>
        <v>59444.65451652187</v>
      </c>
      <c r="C101" s="4">
        <f t="shared" si="11"/>
        <v>63118.494228520125</v>
      </c>
      <c r="D101" s="4">
        <f t="shared" si="11"/>
        <v>66694.052415314844</v>
      </c>
      <c r="E101" s="4">
        <f t="shared" si="11"/>
        <v>74647.952633404115</v>
      </c>
      <c r="F101" s="4">
        <f t="shared" si="11"/>
        <v>76447.721709543519</v>
      </c>
      <c r="G101" s="4">
        <f t="shared" si="11"/>
        <v>81042.61009581518</v>
      </c>
      <c r="H101" s="36">
        <v>0.70279999999999998</v>
      </c>
    </row>
    <row r="102" spans="1:10" ht="25.5" customHeight="1" x14ac:dyDescent="0.2">
      <c r="A102" s="2">
        <v>8</v>
      </c>
      <c r="B102" s="4">
        <f t="shared" si="11"/>
        <v>57181.219284192994</v>
      </c>
      <c r="C102" s="4">
        <f t="shared" si="11"/>
        <v>60752.56074511609</v>
      </c>
      <c r="D102" s="4">
        <f t="shared" si="11"/>
        <v>63226.327684543852</v>
      </c>
      <c r="E102" s="4">
        <f t="shared" si="11"/>
        <v>65695.870357908309</v>
      </c>
      <c r="F102" s="4">
        <f t="shared" si="11"/>
        <v>68344.66884335097</v>
      </c>
      <c r="G102" s="4">
        <f t="shared" si="11"/>
        <v>69618.376893312481</v>
      </c>
      <c r="H102" s="40">
        <v>0.84509999999999996</v>
      </c>
    </row>
    <row r="103" spans="1:10" ht="25.5" customHeight="1" x14ac:dyDescent="0.2">
      <c r="A103" s="2">
        <v>7</v>
      </c>
      <c r="B103" s="4">
        <f t="shared" si="11"/>
        <v>53939.554239950645</v>
      </c>
      <c r="C103" s="4">
        <f t="shared" si="11"/>
        <v>58054.173049364887</v>
      </c>
      <c r="D103" s="4">
        <f t="shared" si="11"/>
        <v>60505.349348541007</v>
      </c>
      <c r="E103" s="4">
        <f t="shared" si="11"/>
        <v>62978.932624226894</v>
      </c>
      <c r="F103" s="4">
        <f t="shared" si="11"/>
        <v>65312.013137371949</v>
      </c>
      <c r="G103" s="4">
        <f t="shared" si="11"/>
        <v>66564.783520758763</v>
      </c>
      <c r="H103" s="40">
        <v>0.84509999999999996</v>
      </c>
    </row>
    <row r="104" spans="1:10" ht="25.5" customHeight="1" x14ac:dyDescent="0.2">
      <c r="A104" s="2">
        <v>6</v>
      </c>
      <c r="B104" s="4">
        <f t="shared" si="11"/>
        <v>53013.521653374446</v>
      </c>
      <c r="C104" s="4">
        <f t="shared" si="11"/>
        <v>56399.730062479051</v>
      </c>
      <c r="D104" s="4">
        <f t="shared" si="11"/>
        <v>58774.13491754789</v>
      </c>
      <c r="E104" s="4">
        <f t="shared" si="11"/>
        <v>61123.92883120435</v>
      </c>
      <c r="F104" s="4">
        <f t="shared" si="11"/>
        <v>63431.847411711395</v>
      </c>
      <c r="G104" s="4">
        <f t="shared" si="11"/>
        <v>64607.47902350717</v>
      </c>
      <c r="H104" s="40">
        <v>0.84509999999999996</v>
      </c>
    </row>
    <row r="105" spans="1:10" ht="25.5" customHeight="1" x14ac:dyDescent="0.2">
      <c r="A105" s="2">
        <v>5</v>
      </c>
      <c r="B105" s="4">
        <f t="shared" si="11"/>
        <v>51045.380995351734</v>
      </c>
      <c r="C105" s="4">
        <f t="shared" si="11"/>
        <v>54330.207018936679</v>
      </c>
      <c r="D105" s="4">
        <f t="shared" si="11"/>
        <v>56548.68135714651</v>
      </c>
      <c r="E105" s="4">
        <f t="shared" si="11"/>
        <v>58898.107943319192</v>
      </c>
      <c r="F105" s="4">
        <f t="shared" si="11"/>
        <v>61081.3188430874</v>
      </c>
      <c r="G105" s="4">
        <f t="shared" si="11"/>
        <v>62209.565209477252</v>
      </c>
      <c r="H105" s="40">
        <v>0.84509999999999996</v>
      </c>
    </row>
    <row r="106" spans="1:10" ht="25.5" customHeight="1" x14ac:dyDescent="0.2">
      <c r="A106" s="2">
        <v>4</v>
      </c>
      <c r="B106" s="4">
        <f t="shared" si="11"/>
        <v>48845.456695072149</v>
      </c>
      <c r="C106" s="4">
        <f t="shared" si="11"/>
        <v>52169.403095678252</v>
      </c>
      <c r="D106" s="4">
        <f t="shared" si="11"/>
        <v>54958.337016177982</v>
      </c>
      <c r="E106" s="4">
        <f t="shared" si="11"/>
        <v>56694.510368201925</v>
      </c>
      <c r="F106" s="4">
        <f t="shared" si="11"/>
        <v>58430.500056484016</v>
      </c>
      <c r="G106" s="4">
        <f t="shared" si="11"/>
        <v>59447.078867808734</v>
      </c>
      <c r="H106" s="40">
        <v>0.84509999999999996</v>
      </c>
    </row>
    <row r="107" spans="1:10" ht="25.5" customHeight="1" x14ac:dyDescent="0.2">
      <c r="A107" s="2">
        <v>3</v>
      </c>
      <c r="B107" s="4">
        <f t="shared" si="11"/>
        <v>48150.289432043392</v>
      </c>
      <c r="C107" s="4">
        <f t="shared" si="11"/>
        <v>51724.936840320392</v>
      </c>
      <c r="D107" s="4">
        <f t="shared" si="11"/>
        <v>52594.76832188027</v>
      </c>
      <c r="E107" s="4">
        <f t="shared" si="11"/>
        <v>54583.295655252026</v>
      </c>
      <c r="F107" s="4">
        <f t="shared" si="11"/>
        <v>56075.379894312922</v>
      </c>
      <c r="G107" s="4">
        <f t="shared" si="11"/>
        <v>57442.205461409343</v>
      </c>
      <c r="H107" s="40">
        <v>0.84509999999999996</v>
      </c>
    </row>
    <row r="108" spans="1:10" ht="25.5" customHeight="1" x14ac:dyDescent="0.2">
      <c r="A108" s="2" t="s">
        <v>18</v>
      </c>
      <c r="B108" s="4">
        <f t="shared" si="11"/>
        <v>45345.956481886526</v>
      </c>
      <c r="C108" s="4">
        <f t="shared" si="11"/>
        <v>49423.446490779257</v>
      </c>
      <c r="D108" s="4">
        <f t="shared" si="11"/>
        <v>50917.183703517105</v>
      </c>
      <c r="E108" s="4">
        <f t="shared" si="11"/>
        <v>52908.833320500897</v>
      </c>
      <c r="F108" s="4">
        <f t="shared" si="11"/>
        <v>54277.311861274262</v>
      </c>
      <c r="G108" s="4">
        <f t="shared" si="11"/>
        <v>56285.123887543785</v>
      </c>
      <c r="H108" s="40">
        <v>0.84509999999999996</v>
      </c>
    </row>
    <row r="109" spans="1:10" ht="25.5" customHeight="1" x14ac:dyDescent="0.2">
      <c r="A109" s="2">
        <v>2</v>
      </c>
      <c r="B109" s="4">
        <f t="shared" si="11"/>
        <v>45007.527748027409</v>
      </c>
      <c r="C109" s="4">
        <f t="shared" si="11"/>
        <v>48526.249111678757</v>
      </c>
      <c r="D109" s="4">
        <f t="shared" si="11"/>
        <v>49403.427142913963</v>
      </c>
      <c r="E109" s="4">
        <f t="shared" si="11"/>
        <v>50655.279207591353</v>
      </c>
      <c r="F109" s="4">
        <f t="shared" si="11"/>
        <v>53406.745724746863</v>
      </c>
      <c r="G109" s="4">
        <f t="shared" si="11"/>
        <v>56285.123887543785</v>
      </c>
      <c r="H109" s="40">
        <v>0.84509999999999996</v>
      </c>
    </row>
    <row r="110" spans="1:10" ht="25.5" customHeight="1" x14ac:dyDescent="0.2">
      <c r="A110" s="2">
        <v>1</v>
      </c>
      <c r="B110" s="10"/>
      <c r="C110" s="4">
        <f>C66+C66*$C$140+55</f>
        <v>41061.977941348923</v>
      </c>
      <c r="D110" s="4">
        <f>D66+D66*$C$140+55</f>
        <v>41642.3901834715</v>
      </c>
      <c r="E110" s="4">
        <f>E66+E66*$C$140+55</f>
        <v>42368.16661940702</v>
      </c>
      <c r="F110" s="4">
        <f>F66+F66*$C$140+55</f>
        <v>43044.84999827038</v>
      </c>
      <c r="G110" s="4">
        <f>G66+G66*$C$140+55</f>
        <v>44786.608991202709</v>
      </c>
      <c r="H110" s="40">
        <v>0.84509999999999996</v>
      </c>
      <c r="I110" s="48">
        <f>SUM(B93:G110)</f>
        <v>7631656.0914143678</v>
      </c>
      <c r="J110" s="68">
        <f>I110/'Einst.bis31.12.08 ab 01.03.24'!I110-1</f>
        <v>2.358890392430868E-2</v>
      </c>
    </row>
    <row r="111" spans="1:10" ht="25.5" customHeight="1" x14ac:dyDescent="0.2"/>
    <row r="112" spans="1:10" ht="46.5" customHeight="1" x14ac:dyDescent="0.2">
      <c r="A112" s="87" t="str">
        <f>"Für zwischen 01.01.2007 und  31.12.2008 eingestellte Kräfte
Anhang H        Personalkostenpauschalen TVS+E ab 01.01.2025 inkl.  2,00% Leistungsentgelt + SuE Zulage + VWL +"&amp;K4&amp;"% prospektiv"</f>
        <v>Für zwischen 01.01.2007 und  31.12.2008 eingestellte Kräfte
Anhang H        Personalkostenpauschalen TVS+E ab 01.01.2025 inkl.  2,00% Leistungsentgelt + SuE Zulage + VWL +2,42% prospektiv</v>
      </c>
      <c r="B112" s="87"/>
      <c r="C112" s="87"/>
      <c r="D112" s="87"/>
      <c r="E112" s="87"/>
      <c r="F112" s="87"/>
      <c r="G112" s="87"/>
      <c r="H112" s="87"/>
    </row>
    <row r="113" spans="1:8" ht="25.5" customHeight="1" x14ac:dyDescent="0.2">
      <c r="A113" s="88" t="s">
        <v>0</v>
      </c>
      <c r="B113" s="89" t="s">
        <v>1</v>
      </c>
      <c r="C113" s="89"/>
      <c r="D113" s="89" t="s">
        <v>2</v>
      </c>
      <c r="E113" s="89"/>
      <c r="F113" s="89"/>
      <c r="G113" s="89"/>
      <c r="H113" s="88" t="s">
        <v>3</v>
      </c>
    </row>
    <row r="114" spans="1:8" ht="25.5" customHeight="1" x14ac:dyDescent="0.2">
      <c r="A114" s="88"/>
      <c r="B114" s="2"/>
      <c r="C114" s="2" t="s">
        <v>4</v>
      </c>
      <c r="D114" s="67" t="s">
        <v>19</v>
      </c>
      <c r="E114" s="67" t="s">
        <v>20</v>
      </c>
      <c r="F114" s="37" t="s">
        <v>148</v>
      </c>
      <c r="G114" s="67" t="s">
        <v>22</v>
      </c>
      <c r="H114" s="88"/>
    </row>
    <row r="115" spans="1:8" ht="25.5" customHeight="1" x14ac:dyDescent="0.2">
      <c r="A115" s="3"/>
      <c r="B115" s="2" t="s">
        <v>9</v>
      </c>
      <c r="C115" s="2" t="s">
        <v>10</v>
      </c>
      <c r="D115" s="2" t="s">
        <v>11</v>
      </c>
      <c r="E115" s="2" t="s">
        <v>12</v>
      </c>
      <c r="F115" s="2" t="s">
        <v>13</v>
      </c>
      <c r="G115" s="2" t="s">
        <v>14</v>
      </c>
      <c r="H115" s="88"/>
    </row>
    <row r="116" spans="1:8" ht="25.5" customHeight="1" x14ac:dyDescent="0.2">
      <c r="A116" s="5" t="s">
        <v>23</v>
      </c>
      <c r="B116" s="43">
        <f t="shared" ref="B116:B132" si="21">B72+B72*$C$140+55</f>
        <v>76823.226169054993</v>
      </c>
      <c r="C116" s="43">
        <f t="shared" ref="C116:G132" si="22">C72+C72*$C$140+55</f>
        <v>78779.228353650993</v>
      </c>
      <c r="D116" s="8">
        <f t="shared" ref="D116" si="23">D72+D72*$H$140+$H$141+55</f>
        <v>87885.164776048667</v>
      </c>
      <c r="E116" s="8">
        <f>E72+E72*$H$140+$H$141+55</f>
        <v>94604.164599428477</v>
      </c>
      <c r="F116" s="8">
        <f t="shared" ref="F116:G116" si="24">F72+F72*$H$140+$H$141+55</f>
        <v>104683.00028448933</v>
      </c>
      <c r="G116" s="8">
        <f t="shared" si="24"/>
        <v>110842.13944758601</v>
      </c>
      <c r="H116" s="6">
        <v>0.70279999999999998</v>
      </c>
    </row>
    <row r="117" spans="1:8" ht="25.5" customHeight="1" x14ac:dyDescent="0.2">
      <c r="A117" s="5" t="s">
        <v>24</v>
      </c>
      <c r="B117" s="43">
        <f t="shared" si="21"/>
        <v>70836.409786277814</v>
      </c>
      <c r="C117" s="43">
        <f t="shared" si="22"/>
        <v>75751.576044885587</v>
      </c>
      <c r="D117" s="8">
        <f t="shared" ref="D117:G117" si="25">D73+D73*$H$140+$H$141+55</f>
        <v>83405.271643810207</v>
      </c>
      <c r="E117" s="8">
        <f t="shared" si="25"/>
        <v>87885.164776048667</v>
      </c>
      <c r="F117" s="8">
        <f t="shared" si="25"/>
        <v>96843.775215556554</v>
      </c>
      <c r="G117" s="8">
        <f t="shared" si="25"/>
        <v>102107.27170219668</v>
      </c>
      <c r="H117" s="6">
        <v>0.70279999999999998</v>
      </c>
    </row>
    <row r="118" spans="1:8" ht="25.5" customHeight="1" x14ac:dyDescent="0.2">
      <c r="A118" s="5" t="s">
        <v>25</v>
      </c>
      <c r="B118" s="43">
        <f t="shared" si="21"/>
        <v>69387.438538545131</v>
      </c>
      <c r="C118" s="43">
        <f t="shared" si="22"/>
        <v>74177.25497757722</v>
      </c>
      <c r="D118" s="43">
        <f t="shared" si="22"/>
        <v>79506.075640784693</v>
      </c>
      <c r="E118" s="8">
        <f t="shared" ref="E118:G118" si="26">E74+E74*$H$140+$H$141+55</f>
        <v>85645.050234933849</v>
      </c>
      <c r="F118" s="8">
        <f t="shared" si="26"/>
        <v>92364.218033309226</v>
      </c>
      <c r="G118" s="8">
        <f t="shared" si="26"/>
        <v>96395.953877328269</v>
      </c>
      <c r="H118" s="6">
        <v>0.70279999999999998</v>
      </c>
    </row>
    <row r="119" spans="1:8" ht="25.5" customHeight="1" x14ac:dyDescent="0.2">
      <c r="A119" s="5" t="s">
        <v>26</v>
      </c>
      <c r="B119" s="66">
        <f t="shared" si="21"/>
        <v>70037.733668882836</v>
      </c>
      <c r="C119" s="66">
        <f t="shared" si="22"/>
        <v>74611.548752153365</v>
      </c>
      <c r="D119" s="66">
        <f t="shared" si="22"/>
        <v>79456.955111171192</v>
      </c>
      <c r="E119" s="79">
        <f t="shared" ref="E119:F119" si="27">E75+E75*$H$140+$H$141+55</f>
        <v>84703.653080296193</v>
      </c>
      <c r="F119" s="79">
        <f t="shared" si="27"/>
        <v>92990.699487457226</v>
      </c>
      <c r="G119" s="79">
        <f t="shared" ref="G119" si="28">G75+G75*$H$140+$H$141+55</f>
        <v>96573.94209326565</v>
      </c>
      <c r="H119" s="6">
        <v>0.70279999999999998</v>
      </c>
    </row>
    <row r="120" spans="1:8" ht="25.5" customHeight="1" x14ac:dyDescent="0.2">
      <c r="A120" s="5" t="s">
        <v>27</v>
      </c>
      <c r="B120" s="66">
        <f t="shared" si="21"/>
        <v>69398.631255452099</v>
      </c>
      <c r="C120" s="66">
        <f t="shared" si="22"/>
        <v>73916.311419521342</v>
      </c>
      <c r="D120" s="66">
        <f t="shared" si="22"/>
        <v>79300.358669904192</v>
      </c>
      <c r="E120" s="79">
        <f t="shared" ref="E120:G120" si="29">E76+E76*$H$140+$H$141+55</f>
        <v>84471.511636398413</v>
      </c>
      <c r="F120" s="79">
        <f t="shared" si="29"/>
        <v>90071.294064198708</v>
      </c>
      <c r="G120" s="79">
        <f t="shared" si="29"/>
        <v>93990.654636171719</v>
      </c>
      <c r="H120" s="6">
        <v>0.70279999999999998</v>
      </c>
    </row>
    <row r="121" spans="1:8" ht="25.5" customHeight="1" x14ac:dyDescent="0.2">
      <c r="A121" s="5" t="s">
        <v>28</v>
      </c>
      <c r="B121" s="66">
        <f t="shared" si="21"/>
        <v>67847.926820817403</v>
      </c>
      <c r="C121" s="66">
        <f t="shared" si="22"/>
        <v>72249.703818380469</v>
      </c>
      <c r="D121" s="66">
        <f t="shared" si="22"/>
        <v>78245.60352141672</v>
      </c>
      <c r="E121" s="79">
        <f t="shared" ref="E121:G121" si="30">E77+E77*$H$140+$H$141+55</f>
        <v>82911.359877409617</v>
      </c>
      <c r="F121" s="79">
        <f t="shared" si="30"/>
        <v>88510.974330214347</v>
      </c>
      <c r="G121" s="79">
        <f t="shared" si="30"/>
        <v>91310.613581621117</v>
      </c>
      <c r="H121" s="6">
        <v>0.70279999999999998</v>
      </c>
    </row>
    <row r="122" spans="1:8" ht="25.5" customHeight="1" x14ac:dyDescent="0.2">
      <c r="A122" s="5" t="s">
        <v>29</v>
      </c>
      <c r="B122" s="66">
        <f t="shared" si="21"/>
        <v>67677.705399161758</v>
      </c>
      <c r="C122" s="66">
        <f t="shared" si="22"/>
        <v>72067.310747577605</v>
      </c>
      <c r="D122" s="66">
        <f t="shared" si="22"/>
        <v>77812.32914505736</v>
      </c>
      <c r="E122" s="79">
        <f t="shared" ref="E122:G122" si="31">E78+E78*$H$140+$H$141+55</f>
        <v>82734.986132045902</v>
      </c>
      <c r="F122" s="79">
        <f t="shared" si="31"/>
        <v>88558.511253964753</v>
      </c>
      <c r="G122" s="79">
        <f t="shared" si="31"/>
        <v>91022.200514202559</v>
      </c>
      <c r="H122" s="6">
        <v>0.70279999999999998</v>
      </c>
    </row>
    <row r="123" spans="1:8" ht="25.5" customHeight="1" x14ac:dyDescent="0.2">
      <c r="A123" s="5" t="s">
        <v>30</v>
      </c>
      <c r="B123" s="66">
        <f t="shared" si="21"/>
        <v>66824.781626831638</v>
      </c>
      <c r="C123" s="66">
        <f t="shared" si="22"/>
        <v>71151.893731864853</v>
      </c>
      <c r="D123" s="66">
        <f t="shared" si="22"/>
        <v>74191.899356182636</v>
      </c>
      <c r="E123" s="66">
        <f t="shared" si="22"/>
        <v>81943.42319889905</v>
      </c>
      <c r="F123" s="79">
        <f t="shared" ref="F123:G123" si="32">F79+F79*$H$140+$H$141+55</f>
        <v>87450.716158085008</v>
      </c>
      <c r="G123" s="79">
        <f t="shared" si="32"/>
        <v>90810.384044770486</v>
      </c>
      <c r="H123" s="6">
        <v>0.70279999999999998</v>
      </c>
    </row>
    <row r="124" spans="1:8" ht="25.5" customHeight="1" x14ac:dyDescent="0.2">
      <c r="A124" s="7" t="s">
        <v>31</v>
      </c>
      <c r="B124" s="66">
        <f t="shared" si="21"/>
        <v>64826.208373969137</v>
      </c>
      <c r="C124" s="66">
        <f t="shared" si="22"/>
        <v>69069.935599023753</v>
      </c>
      <c r="D124" s="66">
        <f t="shared" si="22"/>
        <v>72084.507926616032</v>
      </c>
      <c r="E124" s="66">
        <f t="shared" si="22"/>
        <v>79806.965144503294</v>
      </c>
      <c r="F124" s="79">
        <f t="shared" ref="F124:G124" si="33">F80+F80*$H$140+$H$141+55</f>
        <v>85475.105712623903</v>
      </c>
      <c r="G124" s="79">
        <f t="shared" si="33"/>
        <v>88834.773599309367</v>
      </c>
      <c r="H124" s="6">
        <v>0.70279999999999998</v>
      </c>
    </row>
    <row r="125" spans="1:8" ht="25.5" customHeight="1" x14ac:dyDescent="0.2">
      <c r="A125" s="7" t="s">
        <v>32</v>
      </c>
      <c r="B125" s="66">
        <f t="shared" si="21"/>
        <v>60813.742482711379</v>
      </c>
      <c r="C125" s="66">
        <f t="shared" si="22"/>
        <v>66389.811123371735</v>
      </c>
      <c r="D125" s="66">
        <f t="shared" si="22"/>
        <v>69177.845443701925</v>
      </c>
      <c r="E125" s="66">
        <f t="shared" si="22"/>
        <v>77508.703452544127</v>
      </c>
      <c r="F125" s="79">
        <f t="shared" ref="F125:G125" si="34">F81+F81*$H$140+$H$141+55</f>
        <v>84033.040375530996</v>
      </c>
      <c r="G125" s="79">
        <f t="shared" si="34"/>
        <v>89193.232239886667</v>
      </c>
      <c r="H125" s="6">
        <v>0.70279999999999998</v>
      </c>
    </row>
    <row r="126" spans="1:8" ht="25.5" customHeight="1" x14ac:dyDescent="0.2">
      <c r="A126" s="7" t="s">
        <v>33</v>
      </c>
      <c r="B126" s="66">
        <f t="shared" si="21"/>
        <v>61010.291460746434</v>
      </c>
      <c r="C126" s="66">
        <f t="shared" si="22"/>
        <v>64969.163417043514</v>
      </c>
      <c r="D126" s="66">
        <f t="shared" si="22"/>
        <v>69595.653075086855</v>
      </c>
      <c r="E126" s="66">
        <f t="shared" si="22"/>
        <v>76362.008989813883</v>
      </c>
      <c r="F126" s="79">
        <f t="shared" ref="F126:G126" si="35">F82+F82*$H$140+$H$141+55</f>
        <v>82606.073262454767</v>
      </c>
      <c r="G126" s="79">
        <f t="shared" si="35"/>
        <v>87140.994654391165</v>
      </c>
      <c r="H126" s="41">
        <v>0.84509999999999996</v>
      </c>
    </row>
    <row r="127" spans="1:8" ht="25.5" customHeight="1" x14ac:dyDescent="0.2">
      <c r="A127" s="7" t="s">
        <v>34</v>
      </c>
      <c r="B127" s="66">
        <f t="shared" si="21"/>
        <v>61010.291460746434</v>
      </c>
      <c r="C127" s="66">
        <f t="shared" si="22"/>
        <v>64969.163417043514</v>
      </c>
      <c r="D127" s="66">
        <f t="shared" si="22"/>
        <v>69595.653075086855</v>
      </c>
      <c r="E127" s="66">
        <f t="shared" si="22"/>
        <v>76362.008989813883</v>
      </c>
      <c r="F127" s="79">
        <f t="shared" ref="F127:G127" si="36">F83+F83*$H$140+$H$141+55</f>
        <v>82606.073262454767</v>
      </c>
      <c r="G127" s="79">
        <f t="shared" si="36"/>
        <v>87140.994654391165</v>
      </c>
      <c r="H127" s="41">
        <v>0.84509999999999996</v>
      </c>
    </row>
    <row r="128" spans="1:8" ht="25.5" customHeight="1" x14ac:dyDescent="0.2">
      <c r="A128" s="5" t="s">
        <v>35</v>
      </c>
      <c r="B128" s="9">
        <f t="shared" si="21"/>
        <v>59834.476185208783</v>
      </c>
      <c r="C128" s="9">
        <f t="shared" si="22"/>
        <v>63707.209846562553</v>
      </c>
      <c r="D128" s="9">
        <f t="shared" si="22"/>
        <v>67702.998214978215</v>
      </c>
      <c r="E128" s="9">
        <f t="shared" si="22"/>
        <v>71488.675262679244</v>
      </c>
      <c r="F128" s="9">
        <f t="shared" si="22"/>
        <v>75189.315997888261</v>
      </c>
      <c r="G128" s="9">
        <f t="shared" si="22"/>
        <v>79080.783360914153</v>
      </c>
      <c r="H128" s="41">
        <v>0.84509999999999996</v>
      </c>
    </row>
    <row r="129" spans="1:10" ht="25.5" customHeight="1" x14ac:dyDescent="0.2">
      <c r="A129" s="5" t="s">
        <v>36</v>
      </c>
      <c r="B129" s="9">
        <f t="shared" si="21"/>
        <v>58437.346100701616</v>
      </c>
      <c r="C129" s="9">
        <f t="shared" si="22"/>
        <v>62207.962721568198</v>
      </c>
      <c r="D129" s="9">
        <f t="shared" si="22"/>
        <v>65959.84564076268</v>
      </c>
      <c r="E129" s="9">
        <f t="shared" si="22"/>
        <v>69710.993904989649</v>
      </c>
      <c r="F129" s="9">
        <f t="shared" si="22"/>
        <v>72525.089758127389</v>
      </c>
      <c r="G129" s="9">
        <f t="shared" si="22"/>
        <v>76765.518230731759</v>
      </c>
      <c r="H129" s="41">
        <v>0.84509999999999996</v>
      </c>
    </row>
    <row r="130" spans="1:10" ht="25.5" customHeight="1" x14ac:dyDescent="0.2">
      <c r="A130" s="5" t="s">
        <v>37</v>
      </c>
      <c r="B130" s="9">
        <f t="shared" si="21"/>
        <v>56143.20230083583</v>
      </c>
      <c r="C130" s="9">
        <f t="shared" si="22"/>
        <v>59745.950261620965</v>
      </c>
      <c r="D130" s="9">
        <f t="shared" si="22"/>
        <v>63028.755984045209</v>
      </c>
      <c r="E130" s="9">
        <f t="shared" si="22"/>
        <v>65256.413509349208</v>
      </c>
      <c r="F130" s="9">
        <f t="shared" si="22"/>
        <v>67366.709903589683</v>
      </c>
      <c r="G130" s="9">
        <f t="shared" si="22"/>
        <v>70654.290883302863</v>
      </c>
      <c r="H130" s="41">
        <v>0.84509999999999996</v>
      </c>
    </row>
    <row r="131" spans="1:10" ht="25.5" customHeight="1" x14ac:dyDescent="0.2">
      <c r="A131" s="5" t="s">
        <v>38</v>
      </c>
      <c r="B131" s="9">
        <f t="shared" si="21"/>
        <v>53237.274576756376</v>
      </c>
      <c r="C131" s="9">
        <f t="shared" si="22"/>
        <v>56627.339924440515</v>
      </c>
      <c r="D131" s="9">
        <f t="shared" si="22"/>
        <v>59781.030036320706</v>
      </c>
      <c r="E131" s="9">
        <f t="shared" si="22"/>
        <v>62676.856254596561</v>
      </c>
      <c r="F131" s="9">
        <f t="shared" si="22"/>
        <v>64001.806488543552</v>
      </c>
      <c r="G131" s="9">
        <f t="shared" si="22"/>
        <v>65584.43695235296</v>
      </c>
      <c r="H131" s="41">
        <v>0.84509999999999996</v>
      </c>
    </row>
    <row r="132" spans="1:10" ht="25.5" customHeight="1" x14ac:dyDescent="0.2">
      <c r="A132" s="5" t="s">
        <v>39</v>
      </c>
      <c r="B132" s="9">
        <f t="shared" si="21"/>
        <v>49655.280618804041</v>
      </c>
      <c r="C132" s="9">
        <f t="shared" si="22"/>
        <v>51731.782884537985</v>
      </c>
      <c r="D132" s="9">
        <f t="shared" si="22"/>
        <v>53267.762757909033</v>
      </c>
      <c r="E132" s="9">
        <f t="shared" si="22"/>
        <v>54935.613197952342</v>
      </c>
      <c r="F132" s="9">
        <f t="shared" si="22"/>
        <v>56811.187330065819</v>
      </c>
      <c r="G132" s="9">
        <f t="shared" si="22"/>
        <v>58687.312453404942</v>
      </c>
      <c r="H132" s="41">
        <v>0.84509999999999996</v>
      </c>
      <c r="I132" s="48">
        <f>SUM(B116:G132)</f>
        <v>7673153.4639712954</v>
      </c>
      <c r="J132" s="68">
        <f>I132/'Einst.bis31.12.08 ab 01.03.24'!I132-1</f>
        <v>2.3534252829466862E-2</v>
      </c>
    </row>
    <row r="134" spans="1:10" x14ac:dyDescent="0.2">
      <c r="A134" s="11" t="s">
        <v>40</v>
      </c>
      <c r="B134" s="11"/>
      <c r="C134" s="74">
        <f>'Neueinstell. ab 01.07.22'!C134</f>
        <v>3.4000000000000002E-2</v>
      </c>
      <c r="D134" s="44" t="s">
        <v>181</v>
      </c>
      <c r="E134" s="13"/>
      <c r="F134" s="14"/>
      <c r="G134" s="12"/>
    </row>
    <row r="135" spans="1:10" x14ac:dyDescent="0.2">
      <c r="A135" s="11" t="s">
        <v>41</v>
      </c>
      <c r="B135" s="11"/>
      <c r="C135" s="74">
        <f>'Neueinstell. ab 01.07.22'!C135</f>
        <v>0.1618</v>
      </c>
      <c r="D135" s="50" t="s">
        <v>183</v>
      </c>
      <c r="E135" s="12"/>
      <c r="F135" s="51"/>
      <c r="G135" s="14"/>
    </row>
    <row r="136" spans="1:10" x14ac:dyDescent="0.2">
      <c r="A136" s="11" t="s">
        <v>42</v>
      </c>
      <c r="B136" s="11"/>
      <c r="C136" s="74">
        <f>'Neueinstell. ab 01.07.22'!C136</f>
        <v>2.5999999999999999E-2</v>
      </c>
      <c r="D136" s="45"/>
      <c r="E136" s="12"/>
      <c r="F136" s="14"/>
      <c r="G136" s="14"/>
    </row>
    <row r="137" spans="1:10" x14ac:dyDescent="0.2">
      <c r="A137" s="11" t="s">
        <v>43</v>
      </c>
      <c r="B137" s="11"/>
      <c r="C137" s="74">
        <v>0.186</v>
      </c>
      <c r="D137" s="45"/>
      <c r="E137" s="12"/>
      <c r="F137" s="14"/>
      <c r="G137" s="14"/>
    </row>
    <row r="138" spans="1:10" x14ac:dyDescent="0.2">
      <c r="A138" s="11" t="s">
        <v>44</v>
      </c>
      <c r="B138" s="11"/>
      <c r="C138" s="76">
        <v>8.8800000000000004E-2</v>
      </c>
      <c r="D138" s="45"/>
      <c r="E138" s="14"/>
      <c r="F138" s="14"/>
      <c r="G138" s="14"/>
    </row>
    <row r="139" spans="1:10" x14ac:dyDescent="0.2">
      <c r="A139" s="11" t="s">
        <v>45</v>
      </c>
      <c r="B139" s="11"/>
      <c r="C139" s="76">
        <v>6.3E-3</v>
      </c>
      <c r="D139" s="45"/>
      <c r="E139" s="14"/>
      <c r="F139" s="14"/>
      <c r="G139" s="14"/>
    </row>
    <row r="140" spans="1:10" x14ac:dyDescent="0.2">
      <c r="A140" s="86"/>
      <c r="B140" s="86"/>
      <c r="C140" s="77">
        <f>(C134+C135+C136+C137)/2+C138+C139</f>
        <v>0.29900000000000004</v>
      </c>
      <c r="D140" s="45"/>
      <c r="E140" s="14"/>
      <c r="F140" s="14"/>
      <c r="G140" s="14"/>
      <c r="H140" s="46">
        <f>ROUND(C140-((C135+C134)/2),4)</f>
        <v>0.2011</v>
      </c>
    </row>
    <row r="141" spans="1:10" x14ac:dyDescent="0.2">
      <c r="C141" s="78"/>
      <c r="H141" s="47">
        <f>ROUND((C134+C135)/2*62100,2)</f>
        <v>6079.59</v>
      </c>
    </row>
    <row r="143" spans="1:10" ht="27" customHeight="1" x14ac:dyDescent="0.2">
      <c r="A143" s="87" t="s">
        <v>178</v>
      </c>
      <c r="B143" s="87"/>
      <c r="C143" s="87"/>
      <c r="D143" s="87"/>
      <c r="E143" s="87"/>
      <c r="F143" s="87"/>
    </row>
    <row r="144" spans="1:10" ht="27" customHeight="1" x14ac:dyDescent="0.2">
      <c r="A144" s="15" t="s">
        <v>0</v>
      </c>
      <c r="B144" s="67" t="s">
        <v>46</v>
      </c>
      <c r="C144" s="67" t="s">
        <v>47</v>
      </c>
      <c r="D144" s="67" t="s">
        <v>48</v>
      </c>
      <c r="E144" s="67" t="s">
        <v>49</v>
      </c>
      <c r="F144" s="67" t="s">
        <v>50</v>
      </c>
    </row>
    <row r="145" spans="1:6" ht="27" customHeight="1" x14ac:dyDescent="0.2">
      <c r="A145" s="2">
        <v>15</v>
      </c>
      <c r="B145" s="4">
        <f t="shared" ref="B145:B161" si="37">AVERAGE(B93:G93)</f>
        <v>109643.98755454598</v>
      </c>
      <c r="C145" s="16">
        <f>'Neueinstell. ab 01.07.22'!C145</f>
        <v>1607</v>
      </c>
      <c r="D145" s="17">
        <f t="shared" ref="D145:D162" si="38">B145/C145</f>
        <v>68.228990388640938</v>
      </c>
      <c r="E145" s="4">
        <f t="shared" ref="E145:E162" si="39">D145*0.2</f>
        <v>13.645798077728188</v>
      </c>
      <c r="F145" s="17">
        <f t="shared" ref="F145:F162" si="40">D145+E145</f>
        <v>81.874788466369125</v>
      </c>
    </row>
    <row r="146" spans="1:6" ht="27" customHeight="1" x14ac:dyDescent="0.2">
      <c r="A146" s="2">
        <v>14</v>
      </c>
      <c r="B146" s="4">
        <f t="shared" si="37"/>
        <v>100830.73094361229</v>
      </c>
      <c r="C146" s="16">
        <f t="shared" ref="C146:C162" si="41">$C$145</f>
        <v>1607</v>
      </c>
      <c r="D146" s="17">
        <f t="shared" si="38"/>
        <v>62.744698782583875</v>
      </c>
      <c r="E146" s="4">
        <f t="shared" si="39"/>
        <v>12.548939756516775</v>
      </c>
      <c r="F146" s="17">
        <f t="shared" si="40"/>
        <v>75.293638539100655</v>
      </c>
    </row>
    <row r="147" spans="1:6" ht="27" customHeight="1" x14ac:dyDescent="0.2">
      <c r="A147" s="2">
        <v>13</v>
      </c>
      <c r="B147" s="4">
        <f t="shared" si="37"/>
        <v>94598.172713304593</v>
      </c>
      <c r="C147" s="16">
        <f t="shared" si="41"/>
        <v>1607</v>
      </c>
      <c r="D147" s="17">
        <f t="shared" si="38"/>
        <v>58.866317805416671</v>
      </c>
      <c r="E147" s="4">
        <f t="shared" si="39"/>
        <v>11.773263561083334</v>
      </c>
      <c r="F147" s="17">
        <f t="shared" si="40"/>
        <v>70.639581366500011</v>
      </c>
    </row>
    <row r="148" spans="1:6" ht="27" customHeight="1" x14ac:dyDescent="0.2">
      <c r="A148" s="2">
        <v>12</v>
      </c>
      <c r="B148" s="4">
        <f t="shared" si="37"/>
        <v>91301.213317579168</v>
      </c>
      <c r="C148" s="16">
        <f t="shared" si="41"/>
        <v>1607</v>
      </c>
      <c r="D148" s="17">
        <f t="shared" si="38"/>
        <v>56.81469403707478</v>
      </c>
      <c r="E148" s="4">
        <f t="shared" si="39"/>
        <v>11.362938807414956</v>
      </c>
      <c r="F148" s="17">
        <f t="shared" si="40"/>
        <v>68.177632844489736</v>
      </c>
    </row>
    <row r="149" spans="1:6" ht="27" customHeight="1" x14ac:dyDescent="0.2">
      <c r="A149" s="2">
        <v>11</v>
      </c>
      <c r="B149" s="4">
        <f t="shared" si="37"/>
        <v>85595.331139077927</v>
      </c>
      <c r="C149" s="16">
        <f t="shared" si="41"/>
        <v>1607</v>
      </c>
      <c r="D149" s="17">
        <f t="shared" si="38"/>
        <v>53.264051735580537</v>
      </c>
      <c r="E149" s="4">
        <f t="shared" si="39"/>
        <v>10.652810347116109</v>
      </c>
      <c r="F149" s="17">
        <f t="shared" si="40"/>
        <v>63.916862082696646</v>
      </c>
    </row>
    <row r="150" spans="1:6" ht="27" customHeight="1" x14ac:dyDescent="0.2">
      <c r="A150" s="2">
        <v>10</v>
      </c>
      <c r="B150" s="4">
        <f t="shared" si="37"/>
        <v>80768.015320675026</v>
      </c>
      <c r="C150" s="16">
        <f t="shared" si="41"/>
        <v>1607</v>
      </c>
      <c r="D150" s="17">
        <f t="shared" si="38"/>
        <v>50.26012154366834</v>
      </c>
      <c r="E150" s="4">
        <f t="shared" si="39"/>
        <v>10.052024308733669</v>
      </c>
      <c r="F150" s="17">
        <f t="shared" si="40"/>
        <v>60.312145852402011</v>
      </c>
    </row>
    <row r="151" spans="1:6" ht="27" customHeight="1" x14ac:dyDescent="0.2">
      <c r="A151" s="2" t="s">
        <v>15</v>
      </c>
      <c r="B151" s="4">
        <f t="shared" si="37"/>
        <v>77451.326209771491</v>
      </c>
      <c r="C151" s="16">
        <f t="shared" si="41"/>
        <v>1607</v>
      </c>
      <c r="D151" s="17">
        <f t="shared" si="38"/>
        <v>48.196220416783753</v>
      </c>
      <c r="E151" s="4">
        <f t="shared" si="39"/>
        <v>9.6392440833567505</v>
      </c>
      <c r="F151" s="17">
        <f t="shared" si="40"/>
        <v>57.835464500140503</v>
      </c>
    </row>
    <row r="152" spans="1:6" ht="27" customHeight="1" x14ac:dyDescent="0.2">
      <c r="A152" s="2" t="s">
        <v>16</v>
      </c>
      <c r="B152" s="4">
        <f t="shared" si="37"/>
        <v>73171.307603619993</v>
      </c>
      <c r="C152" s="16">
        <f t="shared" si="41"/>
        <v>1607</v>
      </c>
      <c r="D152" s="17">
        <f t="shared" si="38"/>
        <v>45.532860985451144</v>
      </c>
      <c r="E152" s="4">
        <f t="shared" si="39"/>
        <v>9.1065721970902285</v>
      </c>
      <c r="F152" s="17">
        <f t="shared" si="40"/>
        <v>54.639433182541374</v>
      </c>
    </row>
    <row r="153" spans="1:6" ht="27" customHeight="1" x14ac:dyDescent="0.2">
      <c r="A153" s="2" t="s">
        <v>17</v>
      </c>
      <c r="B153" s="4">
        <f t="shared" si="37"/>
        <v>70232.580933186589</v>
      </c>
      <c r="C153" s="16">
        <f t="shared" si="41"/>
        <v>1607</v>
      </c>
      <c r="D153" s="17">
        <f t="shared" si="38"/>
        <v>43.70415739464007</v>
      </c>
      <c r="E153" s="4">
        <f t="shared" si="39"/>
        <v>8.7408314789280137</v>
      </c>
      <c r="F153" s="17">
        <f t="shared" si="40"/>
        <v>52.444988873568086</v>
      </c>
    </row>
    <row r="154" spans="1:6" ht="27" customHeight="1" x14ac:dyDescent="0.2">
      <c r="A154" s="2">
        <v>8</v>
      </c>
      <c r="B154" s="4">
        <f t="shared" si="37"/>
        <v>64136.503968070785</v>
      </c>
      <c r="C154" s="16">
        <f t="shared" si="41"/>
        <v>1607</v>
      </c>
      <c r="D154" s="17">
        <f t="shared" si="38"/>
        <v>39.91070564285674</v>
      </c>
      <c r="E154" s="4">
        <f t="shared" si="39"/>
        <v>7.9821411285713486</v>
      </c>
      <c r="F154" s="17">
        <f t="shared" si="40"/>
        <v>47.89284677142809</v>
      </c>
    </row>
    <row r="155" spans="1:6" ht="27" customHeight="1" x14ac:dyDescent="0.2">
      <c r="A155" s="2">
        <v>7</v>
      </c>
      <c r="B155" s="4">
        <f t="shared" si="37"/>
        <v>61225.800986702357</v>
      </c>
      <c r="C155" s="16">
        <f t="shared" si="41"/>
        <v>1607</v>
      </c>
      <c r="D155" s="17">
        <f t="shared" si="38"/>
        <v>38.099440564220508</v>
      </c>
      <c r="E155" s="4">
        <f t="shared" si="39"/>
        <v>7.6198881128441016</v>
      </c>
      <c r="F155" s="17">
        <f t="shared" si="40"/>
        <v>45.71932867706461</v>
      </c>
    </row>
    <row r="156" spans="1:6" ht="27" customHeight="1" x14ac:dyDescent="0.2">
      <c r="A156" s="2">
        <v>6</v>
      </c>
      <c r="B156" s="4">
        <f t="shared" si="37"/>
        <v>59558.440316637389</v>
      </c>
      <c r="C156" s="16">
        <f t="shared" si="41"/>
        <v>1607</v>
      </c>
      <c r="D156" s="17">
        <f t="shared" si="38"/>
        <v>37.061879475194395</v>
      </c>
      <c r="E156" s="4">
        <f t="shared" si="39"/>
        <v>7.4123758950388794</v>
      </c>
      <c r="F156" s="17">
        <f t="shared" si="40"/>
        <v>44.474255370233273</v>
      </c>
    </row>
    <row r="157" spans="1:6" ht="27" customHeight="1" x14ac:dyDescent="0.2">
      <c r="A157" s="2">
        <v>5</v>
      </c>
      <c r="B157" s="4">
        <f t="shared" si="37"/>
        <v>57352.21022788647</v>
      </c>
      <c r="C157" s="16">
        <f t="shared" si="41"/>
        <v>1607</v>
      </c>
      <c r="D157" s="17">
        <f t="shared" si="38"/>
        <v>35.688992052200668</v>
      </c>
      <c r="E157" s="4">
        <f t="shared" si="39"/>
        <v>7.1377984104401335</v>
      </c>
      <c r="F157" s="17">
        <f t="shared" si="40"/>
        <v>42.826790462640801</v>
      </c>
    </row>
    <row r="158" spans="1:6" ht="27" customHeight="1" x14ac:dyDescent="0.2">
      <c r="A158" s="2">
        <v>4</v>
      </c>
      <c r="B158" s="4">
        <f t="shared" si="37"/>
        <v>55090.881016570514</v>
      </c>
      <c r="C158" s="16">
        <f t="shared" si="41"/>
        <v>1607</v>
      </c>
      <c r="D158" s="17">
        <f t="shared" si="38"/>
        <v>34.281817682993477</v>
      </c>
      <c r="E158" s="4">
        <f t="shared" si="39"/>
        <v>6.8563635365986961</v>
      </c>
      <c r="F158" s="17">
        <f t="shared" si="40"/>
        <v>41.13818121959217</v>
      </c>
    </row>
    <row r="159" spans="1:6" ht="27" customHeight="1" x14ac:dyDescent="0.2">
      <c r="A159" s="2">
        <v>3</v>
      </c>
      <c r="B159" s="4">
        <f t="shared" si="37"/>
        <v>53428.479267536393</v>
      </c>
      <c r="C159" s="16">
        <f t="shared" si="41"/>
        <v>1607</v>
      </c>
      <c r="D159" s="17">
        <f t="shared" si="38"/>
        <v>33.247342419126568</v>
      </c>
      <c r="E159" s="4">
        <f t="shared" si="39"/>
        <v>6.6494684838253137</v>
      </c>
      <c r="F159" s="17">
        <f t="shared" si="40"/>
        <v>39.896810902951884</v>
      </c>
    </row>
    <row r="160" spans="1:6" ht="27" customHeight="1" x14ac:dyDescent="0.2">
      <c r="A160" s="2" t="s">
        <v>18</v>
      </c>
      <c r="B160" s="4">
        <f t="shared" si="37"/>
        <v>51526.309290916972</v>
      </c>
      <c r="C160" s="16">
        <f t="shared" si="41"/>
        <v>1607</v>
      </c>
      <c r="D160" s="17">
        <f t="shared" si="38"/>
        <v>32.063664773439314</v>
      </c>
      <c r="E160" s="4">
        <f t="shared" si="39"/>
        <v>6.4127329546878631</v>
      </c>
      <c r="F160" s="17">
        <f t="shared" si="40"/>
        <v>38.476397728127175</v>
      </c>
    </row>
    <row r="161" spans="1:6" ht="27" customHeight="1" x14ac:dyDescent="0.2">
      <c r="A161" s="2">
        <v>2</v>
      </c>
      <c r="B161" s="4">
        <f t="shared" si="37"/>
        <v>50547.392137083691</v>
      </c>
      <c r="C161" s="16">
        <f t="shared" si="41"/>
        <v>1607</v>
      </c>
      <c r="D161" s="17">
        <f t="shared" si="38"/>
        <v>31.454506619218225</v>
      </c>
      <c r="E161" s="4">
        <f t="shared" si="39"/>
        <v>6.2909013238436451</v>
      </c>
      <c r="F161" s="17">
        <f t="shared" si="40"/>
        <v>37.745407943061871</v>
      </c>
    </row>
    <row r="162" spans="1:6" ht="27" customHeight="1" x14ac:dyDescent="0.2">
      <c r="A162" s="2">
        <v>1</v>
      </c>
      <c r="B162" s="4">
        <f>AVERAGE(C110:G110)</f>
        <v>42580.798746740111</v>
      </c>
      <c r="C162" s="16">
        <f t="shared" si="41"/>
        <v>1607</v>
      </c>
      <c r="D162" s="17">
        <f t="shared" si="38"/>
        <v>26.497074515706355</v>
      </c>
      <c r="E162" s="4">
        <f t="shared" si="39"/>
        <v>5.2994149031412716</v>
      </c>
      <c r="F162" s="17">
        <f t="shared" si="40"/>
        <v>31.796489418847628</v>
      </c>
    </row>
    <row r="163" spans="1:6" ht="27" customHeight="1" x14ac:dyDescent="0.2"/>
    <row r="164" spans="1:6" ht="27" customHeight="1" x14ac:dyDescent="0.2">
      <c r="A164" s="87" t="s">
        <v>179</v>
      </c>
      <c r="B164" s="87"/>
      <c r="C164" s="87"/>
      <c r="D164" s="87"/>
      <c r="E164" s="87"/>
      <c r="F164" s="87"/>
    </row>
    <row r="165" spans="1:6" ht="31.9" customHeight="1" x14ac:dyDescent="0.2">
      <c r="A165" s="15" t="s">
        <v>0</v>
      </c>
      <c r="B165" s="67" t="s">
        <v>46</v>
      </c>
      <c r="C165" s="67" t="s">
        <v>47</v>
      </c>
      <c r="D165" s="67" t="s">
        <v>48</v>
      </c>
      <c r="E165" s="67" t="s">
        <v>49</v>
      </c>
      <c r="F165" s="67" t="s">
        <v>50</v>
      </c>
    </row>
    <row r="166" spans="1:6" ht="27" customHeight="1" x14ac:dyDescent="0.2">
      <c r="A166" s="5" t="s">
        <v>23</v>
      </c>
      <c r="B166" s="4">
        <f t="shared" ref="B166:B182" si="42">AVERAGE(B116:G116)</f>
        <v>92269.487271709761</v>
      </c>
      <c r="C166" s="16">
        <f>'Neueinstell. ab 01.07.22'!C166</f>
        <v>1591.4</v>
      </c>
      <c r="D166" s="17">
        <f t="shared" ref="D166:D182" si="43">B166/C166</f>
        <v>57.980072434152163</v>
      </c>
      <c r="E166" s="4">
        <f t="shared" ref="E166:E182" si="44">D166*0.2</f>
        <v>11.596014486830434</v>
      </c>
      <c r="F166" s="17">
        <f t="shared" ref="F166:F182" si="45">D166+E166</f>
        <v>69.57608692098259</v>
      </c>
    </row>
    <row r="167" spans="1:6" ht="27" customHeight="1" x14ac:dyDescent="0.2">
      <c r="A167" s="5" t="s">
        <v>24</v>
      </c>
      <c r="B167" s="4">
        <f t="shared" si="42"/>
        <v>86138.24486146259</v>
      </c>
      <c r="C167" s="16">
        <f>C166</f>
        <v>1591.4</v>
      </c>
      <c r="D167" s="17">
        <f t="shared" si="43"/>
        <v>54.127337477354899</v>
      </c>
      <c r="E167" s="4">
        <f t="shared" si="44"/>
        <v>10.825467495470981</v>
      </c>
      <c r="F167" s="17">
        <f t="shared" si="45"/>
        <v>64.952804972825874</v>
      </c>
    </row>
    <row r="168" spans="1:6" ht="27" customHeight="1" x14ac:dyDescent="0.2">
      <c r="A168" s="5" t="s">
        <v>25</v>
      </c>
      <c r="B168" s="4">
        <f t="shared" si="42"/>
        <v>82912.665217079732</v>
      </c>
      <c r="C168" s="16">
        <f t="shared" ref="C168:C182" si="46">C167</f>
        <v>1591.4</v>
      </c>
      <c r="D168" s="17">
        <f t="shared" si="43"/>
        <v>52.100455710116705</v>
      </c>
      <c r="E168" s="4">
        <f t="shared" si="44"/>
        <v>10.420091142023342</v>
      </c>
      <c r="F168" s="17">
        <f t="shared" si="45"/>
        <v>62.520546852140043</v>
      </c>
    </row>
    <row r="169" spans="1:6" ht="27" customHeight="1" x14ac:dyDescent="0.2">
      <c r="A169" s="5" t="s">
        <v>26</v>
      </c>
      <c r="B169" s="4">
        <f t="shared" si="42"/>
        <v>83062.422032204413</v>
      </c>
      <c r="C169" s="16">
        <f t="shared" si="46"/>
        <v>1591.4</v>
      </c>
      <c r="D169" s="17">
        <f t="shared" si="43"/>
        <v>52.194559527588545</v>
      </c>
      <c r="E169" s="4">
        <f t="shared" si="44"/>
        <v>10.43891190551771</v>
      </c>
      <c r="F169" s="17">
        <f t="shared" si="45"/>
        <v>62.633471433106251</v>
      </c>
    </row>
    <row r="170" spans="1:6" ht="27" customHeight="1" x14ac:dyDescent="0.2">
      <c r="A170" s="5" t="s">
        <v>27</v>
      </c>
      <c r="B170" s="4">
        <f t="shared" si="42"/>
        <v>81858.126946941091</v>
      </c>
      <c r="C170" s="16">
        <f t="shared" si="46"/>
        <v>1591.4</v>
      </c>
      <c r="D170" s="17">
        <f t="shared" si="43"/>
        <v>51.437807557459521</v>
      </c>
      <c r="E170" s="4">
        <f t="shared" si="44"/>
        <v>10.287561511491905</v>
      </c>
      <c r="F170" s="17">
        <f t="shared" si="45"/>
        <v>61.725369068951423</v>
      </c>
    </row>
    <row r="171" spans="1:6" ht="27" customHeight="1" x14ac:dyDescent="0.2">
      <c r="A171" s="5" t="s">
        <v>28</v>
      </c>
      <c r="B171" s="4">
        <f t="shared" si="42"/>
        <v>80179.363658309929</v>
      </c>
      <c r="C171" s="16">
        <f t="shared" si="46"/>
        <v>1591.4</v>
      </c>
      <c r="D171" s="17">
        <f t="shared" si="43"/>
        <v>50.382910430004976</v>
      </c>
      <c r="E171" s="4">
        <f t="shared" si="44"/>
        <v>10.076582086000997</v>
      </c>
      <c r="F171" s="17">
        <f t="shared" si="45"/>
        <v>60.459492516005973</v>
      </c>
    </row>
    <row r="172" spans="1:6" ht="27" customHeight="1" x14ac:dyDescent="0.2">
      <c r="A172" s="5" t="s">
        <v>29</v>
      </c>
      <c r="B172" s="4">
        <f t="shared" si="42"/>
        <v>79978.840532001646</v>
      </c>
      <c r="C172" s="16">
        <f t="shared" si="46"/>
        <v>1591.4</v>
      </c>
      <c r="D172" s="17">
        <f t="shared" si="43"/>
        <v>50.256906203344002</v>
      </c>
      <c r="E172" s="4">
        <f t="shared" si="44"/>
        <v>10.051381240668801</v>
      </c>
      <c r="F172" s="17">
        <f t="shared" si="45"/>
        <v>60.308287444012805</v>
      </c>
    </row>
    <row r="173" spans="1:6" ht="27" customHeight="1" x14ac:dyDescent="0.2">
      <c r="A173" s="5" t="s">
        <v>30</v>
      </c>
      <c r="B173" s="4">
        <f t="shared" si="42"/>
        <v>78728.849686105619</v>
      </c>
      <c r="C173" s="16">
        <f t="shared" si="46"/>
        <v>1591.4</v>
      </c>
      <c r="D173" s="17">
        <f t="shared" si="43"/>
        <v>49.471440044052791</v>
      </c>
      <c r="E173" s="4">
        <f t="shared" si="44"/>
        <v>9.8942880088105589</v>
      </c>
      <c r="F173" s="17">
        <f t="shared" si="45"/>
        <v>59.365728052863346</v>
      </c>
    </row>
    <row r="174" spans="1:6" ht="27" customHeight="1" x14ac:dyDescent="0.2">
      <c r="A174" s="7" t="s">
        <v>31</v>
      </c>
      <c r="B174" s="4">
        <f t="shared" si="42"/>
        <v>76682.916059340918</v>
      </c>
      <c r="C174" s="16">
        <f t="shared" si="46"/>
        <v>1591.4</v>
      </c>
      <c r="D174" s="17">
        <f t="shared" si="43"/>
        <v>48.185821326719186</v>
      </c>
      <c r="E174" s="4">
        <f t="shared" si="44"/>
        <v>9.6371642653438379</v>
      </c>
      <c r="F174" s="17">
        <f t="shared" si="45"/>
        <v>57.82298559206302</v>
      </c>
    </row>
    <row r="175" spans="1:6" ht="27" customHeight="1" x14ac:dyDescent="0.2">
      <c r="A175" s="7" t="s">
        <v>32</v>
      </c>
      <c r="B175" s="4">
        <f t="shared" si="42"/>
        <v>74519.395852957809</v>
      </c>
      <c r="C175" s="16">
        <f t="shared" si="46"/>
        <v>1591.4</v>
      </c>
      <c r="D175" s="17">
        <f t="shared" si="43"/>
        <v>46.826313845015584</v>
      </c>
      <c r="E175" s="4">
        <f t="shared" si="44"/>
        <v>9.3652627690031167</v>
      </c>
      <c r="F175" s="17">
        <f t="shared" si="45"/>
        <v>56.1915766140187</v>
      </c>
    </row>
    <row r="176" spans="1:6" ht="27" customHeight="1" x14ac:dyDescent="0.2">
      <c r="A176" s="7" t="s">
        <v>33</v>
      </c>
      <c r="B176" s="4">
        <f t="shared" si="42"/>
        <v>73614.03080992277</v>
      </c>
      <c r="C176" s="16">
        <f t="shared" si="46"/>
        <v>1591.4</v>
      </c>
      <c r="D176" s="17">
        <f t="shared" si="43"/>
        <v>46.257402796231474</v>
      </c>
      <c r="E176" s="4">
        <f t="shared" si="44"/>
        <v>9.2514805592462945</v>
      </c>
      <c r="F176" s="17">
        <f t="shared" si="45"/>
        <v>55.508883355477771</v>
      </c>
    </row>
    <row r="177" spans="1:9" ht="27" customHeight="1" x14ac:dyDescent="0.2">
      <c r="A177" s="7" t="s">
        <v>34</v>
      </c>
      <c r="B177" s="4">
        <f t="shared" si="42"/>
        <v>73614.03080992277</v>
      </c>
      <c r="C177" s="16">
        <f t="shared" si="46"/>
        <v>1591.4</v>
      </c>
      <c r="D177" s="17">
        <f t="shared" si="43"/>
        <v>46.257402796231474</v>
      </c>
      <c r="E177" s="4">
        <f t="shared" si="44"/>
        <v>9.2514805592462945</v>
      </c>
      <c r="F177" s="17">
        <f t="shared" si="45"/>
        <v>55.508883355477771</v>
      </c>
    </row>
    <row r="178" spans="1:9" ht="27" customHeight="1" x14ac:dyDescent="0.2">
      <c r="A178" s="5" t="s">
        <v>35</v>
      </c>
      <c r="B178" s="4">
        <f t="shared" si="42"/>
        <v>69500.576478038536</v>
      </c>
      <c r="C178" s="16">
        <f t="shared" si="46"/>
        <v>1591.4</v>
      </c>
      <c r="D178" s="17">
        <f t="shared" si="43"/>
        <v>43.672600526604583</v>
      </c>
      <c r="E178" s="4">
        <f t="shared" si="44"/>
        <v>8.7345201053209163</v>
      </c>
      <c r="F178" s="17">
        <f t="shared" si="45"/>
        <v>52.407120631925501</v>
      </c>
    </row>
    <row r="179" spans="1:9" ht="27" customHeight="1" x14ac:dyDescent="0.2">
      <c r="A179" s="5" t="s">
        <v>36</v>
      </c>
      <c r="B179" s="4">
        <f t="shared" si="42"/>
        <v>67601.126059480215</v>
      </c>
      <c r="C179" s="16">
        <f t="shared" si="46"/>
        <v>1591.4</v>
      </c>
      <c r="D179" s="17">
        <f t="shared" si="43"/>
        <v>42.479028565715858</v>
      </c>
      <c r="E179" s="4">
        <f t="shared" si="44"/>
        <v>8.4958057131431719</v>
      </c>
      <c r="F179" s="17">
        <f t="shared" si="45"/>
        <v>50.974834278859028</v>
      </c>
    </row>
    <row r="180" spans="1:9" ht="27" customHeight="1" x14ac:dyDescent="0.2">
      <c r="A180" s="5" t="s">
        <v>37</v>
      </c>
      <c r="B180" s="4">
        <f t="shared" si="42"/>
        <v>63699.220473790629</v>
      </c>
      <c r="C180" s="16">
        <f t="shared" si="46"/>
        <v>1591.4</v>
      </c>
      <c r="D180" s="17">
        <f t="shared" si="43"/>
        <v>40.027158774532253</v>
      </c>
      <c r="E180" s="4">
        <f t="shared" si="44"/>
        <v>8.0054317549064518</v>
      </c>
      <c r="F180" s="17">
        <f t="shared" si="45"/>
        <v>48.032590529438707</v>
      </c>
    </row>
    <row r="181" spans="1:9" ht="27" customHeight="1" x14ac:dyDescent="0.2">
      <c r="A181" s="5" t="s">
        <v>38</v>
      </c>
      <c r="B181" s="4">
        <f t="shared" si="42"/>
        <v>60318.124038835114</v>
      </c>
      <c r="C181" s="16">
        <f t="shared" si="46"/>
        <v>1591.4</v>
      </c>
      <c r="D181" s="17">
        <f t="shared" si="43"/>
        <v>37.902553750681861</v>
      </c>
      <c r="E181" s="4">
        <f t="shared" si="44"/>
        <v>7.5805107501363729</v>
      </c>
      <c r="F181" s="17">
        <f t="shared" si="45"/>
        <v>45.48306450081823</v>
      </c>
    </row>
    <row r="182" spans="1:9" ht="27" customHeight="1" x14ac:dyDescent="0.2">
      <c r="A182" s="5" t="s">
        <v>39</v>
      </c>
      <c r="B182" s="4">
        <f t="shared" si="42"/>
        <v>54181.489873779028</v>
      </c>
      <c r="C182" s="16">
        <f t="shared" si="46"/>
        <v>1591.4</v>
      </c>
      <c r="D182" s="17">
        <f t="shared" si="43"/>
        <v>34.046430736319607</v>
      </c>
      <c r="E182" s="4">
        <f t="shared" si="44"/>
        <v>6.8092861472639221</v>
      </c>
      <c r="F182" s="17">
        <f t="shared" si="45"/>
        <v>40.855716883583526</v>
      </c>
    </row>
    <row r="184" spans="1:9" ht="48.75" customHeight="1" x14ac:dyDescent="0.2">
      <c r="A184" s="91" t="s">
        <v>180</v>
      </c>
      <c r="B184" s="91"/>
      <c r="C184" s="91"/>
      <c r="D184" s="91"/>
      <c r="E184" s="91"/>
      <c r="F184" s="91"/>
      <c r="G184" s="91"/>
    </row>
    <row r="185" spans="1:9" ht="15.75" x14ac:dyDescent="0.2">
      <c r="A185" s="38"/>
    </row>
    <row r="187" spans="1:9" x14ac:dyDescent="0.2">
      <c r="A187" s="18" t="s">
        <v>51</v>
      </c>
      <c r="B187" s="19" t="s">
        <v>52</v>
      </c>
      <c r="C187" s="20"/>
      <c r="D187" s="19" t="s">
        <v>53</v>
      </c>
      <c r="E187" s="20"/>
      <c r="G187" s="21"/>
      <c r="H187" s="22"/>
      <c r="I187" s="23"/>
    </row>
    <row r="188" spans="1:9" x14ac:dyDescent="0.2">
      <c r="A188" s="24" t="s">
        <v>54</v>
      </c>
      <c r="B188" s="55" t="s">
        <v>149</v>
      </c>
      <c r="C188" s="56">
        <f>G109</f>
        <v>56285.123887543785</v>
      </c>
      <c r="D188" s="71" t="s">
        <v>162</v>
      </c>
      <c r="E188" s="72">
        <f>G132</f>
        <v>58687.312453404942</v>
      </c>
      <c r="F188" s="25"/>
      <c r="G188" s="26"/>
      <c r="H188" s="27"/>
      <c r="I188" s="28"/>
    </row>
    <row r="189" spans="1:9" x14ac:dyDescent="0.2">
      <c r="A189" s="24" t="s">
        <v>55</v>
      </c>
      <c r="B189" s="59" t="s">
        <v>56</v>
      </c>
      <c r="C189" s="60">
        <f>G109</f>
        <v>56285.123887543785</v>
      </c>
      <c r="D189" s="61" t="s">
        <v>57</v>
      </c>
      <c r="E189" s="60">
        <f>G132</f>
        <v>58687.312453404942</v>
      </c>
      <c r="F189" s="25"/>
      <c r="G189" s="26"/>
      <c r="H189" s="29"/>
      <c r="I189" s="28"/>
    </row>
    <row r="190" spans="1:9" x14ac:dyDescent="0.2">
      <c r="A190" s="24" t="s">
        <v>58</v>
      </c>
      <c r="B190" s="59" t="s">
        <v>56</v>
      </c>
      <c r="C190" s="60">
        <f>G109</f>
        <v>56285.123887543785</v>
      </c>
      <c r="D190" s="61" t="s">
        <v>57</v>
      </c>
      <c r="E190" s="60">
        <f>G132</f>
        <v>58687.312453404942</v>
      </c>
      <c r="F190" s="25"/>
      <c r="G190" s="26"/>
      <c r="H190" s="29"/>
      <c r="I190" s="28"/>
    </row>
    <row r="191" spans="1:9" x14ac:dyDescent="0.2">
      <c r="A191" s="24" t="s">
        <v>59</v>
      </c>
      <c r="B191" s="59" t="s">
        <v>56</v>
      </c>
      <c r="C191" s="60">
        <f>G109</f>
        <v>56285.123887543785</v>
      </c>
      <c r="D191" s="61" t="s">
        <v>57</v>
      </c>
      <c r="E191" s="60">
        <f>G132</f>
        <v>58687.312453404942</v>
      </c>
      <c r="F191" s="25"/>
      <c r="G191" s="26"/>
      <c r="H191" s="29"/>
      <c r="I191" s="28"/>
    </row>
    <row r="192" spans="1:9" x14ac:dyDescent="0.2">
      <c r="A192" s="24" t="s">
        <v>60</v>
      </c>
      <c r="B192" s="55" t="s">
        <v>149</v>
      </c>
      <c r="C192" s="56">
        <f>G109</f>
        <v>56285.123887543785</v>
      </c>
      <c r="D192" s="57" t="s">
        <v>162</v>
      </c>
      <c r="E192" s="58">
        <f>G132</f>
        <v>58687.312453404942</v>
      </c>
      <c r="F192" s="25"/>
      <c r="G192" s="26"/>
      <c r="H192" s="27"/>
      <c r="I192" s="28"/>
    </row>
    <row r="193" spans="1:9" x14ac:dyDescent="0.2">
      <c r="A193" s="24" t="s">
        <v>61</v>
      </c>
      <c r="B193" s="59" t="s">
        <v>56</v>
      </c>
      <c r="C193" s="60">
        <f>G109</f>
        <v>56285.123887543785</v>
      </c>
      <c r="D193" s="61" t="s">
        <v>62</v>
      </c>
      <c r="E193" s="60">
        <f>E131</f>
        <v>62676.856254596561</v>
      </c>
      <c r="F193" s="25"/>
      <c r="G193" s="26"/>
      <c r="H193" s="30"/>
      <c r="I193" s="31"/>
    </row>
    <row r="194" spans="1:9" x14ac:dyDescent="0.2">
      <c r="A194" s="24" t="s">
        <v>63</v>
      </c>
      <c r="B194" s="59" t="s">
        <v>56</v>
      </c>
      <c r="C194" s="60">
        <f>G109</f>
        <v>56285.123887543785</v>
      </c>
      <c r="D194" s="61" t="s">
        <v>62</v>
      </c>
      <c r="E194" s="60">
        <f>E131</f>
        <v>62676.856254596561</v>
      </c>
      <c r="F194" s="25"/>
      <c r="G194" s="26"/>
      <c r="H194" s="30"/>
      <c r="I194" s="31"/>
    </row>
    <row r="195" spans="1:9" x14ac:dyDescent="0.2">
      <c r="A195" s="24" t="s">
        <v>64</v>
      </c>
      <c r="B195" s="59" t="s">
        <v>56</v>
      </c>
      <c r="C195" s="60">
        <f>G109</f>
        <v>56285.123887543785</v>
      </c>
      <c r="D195" s="61" t="s">
        <v>62</v>
      </c>
      <c r="E195" s="60">
        <f>E131</f>
        <v>62676.856254596561</v>
      </c>
      <c r="F195" s="25"/>
      <c r="G195" s="26"/>
      <c r="H195" s="30"/>
      <c r="I195" s="31"/>
    </row>
    <row r="196" spans="1:9" x14ac:dyDescent="0.2">
      <c r="A196" s="24" t="s">
        <v>65</v>
      </c>
      <c r="B196" s="55" t="s">
        <v>150</v>
      </c>
      <c r="C196" s="58">
        <f>G107</f>
        <v>57442.205461409343</v>
      </c>
      <c r="D196" s="57" t="s">
        <v>166</v>
      </c>
      <c r="E196" s="58">
        <f>G131</f>
        <v>65584.43695235296</v>
      </c>
      <c r="F196" s="25"/>
      <c r="G196" s="26"/>
      <c r="H196" s="27"/>
      <c r="I196" s="28"/>
    </row>
    <row r="197" spans="1:9" x14ac:dyDescent="0.2">
      <c r="A197" s="24" t="s">
        <v>66</v>
      </c>
      <c r="B197" s="59" t="s">
        <v>67</v>
      </c>
      <c r="C197" s="60">
        <f>F106</f>
        <v>58430.500056484016</v>
      </c>
      <c r="D197" s="61" t="s">
        <v>68</v>
      </c>
      <c r="E197" s="60">
        <f>G131</f>
        <v>65584.43695235296</v>
      </c>
      <c r="F197" s="25"/>
      <c r="G197" s="26"/>
      <c r="H197" s="30"/>
      <c r="I197" s="31"/>
    </row>
    <row r="198" spans="1:9" x14ac:dyDescent="0.2">
      <c r="A198" s="24" t="s">
        <v>69</v>
      </c>
      <c r="B198" s="59" t="s">
        <v>70</v>
      </c>
      <c r="C198" s="60">
        <f>G106</f>
        <v>59447.078867808734</v>
      </c>
      <c r="D198" s="61" t="s">
        <v>68</v>
      </c>
      <c r="E198" s="60">
        <f>G131</f>
        <v>65584.43695235296</v>
      </c>
      <c r="F198" s="25"/>
      <c r="G198" s="26"/>
      <c r="H198" s="30"/>
      <c r="I198" s="31"/>
    </row>
    <row r="199" spans="1:9" x14ac:dyDescent="0.2">
      <c r="A199" s="24" t="s">
        <v>71</v>
      </c>
      <c r="B199" s="59" t="s">
        <v>70</v>
      </c>
      <c r="C199" s="60">
        <f>G106</f>
        <v>59447.078867808734</v>
      </c>
      <c r="D199" s="61" t="s">
        <v>68</v>
      </c>
      <c r="E199" s="60">
        <f>G131</f>
        <v>65584.43695235296</v>
      </c>
      <c r="F199" s="25"/>
      <c r="G199" s="26"/>
      <c r="H199" s="30"/>
      <c r="I199" s="31"/>
    </row>
    <row r="200" spans="1:9" x14ac:dyDescent="0.2">
      <c r="A200" s="24" t="s">
        <v>72</v>
      </c>
      <c r="B200" s="55" t="s">
        <v>151</v>
      </c>
      <c r="C200" s="58">
        <f>G105</f>
        <v>62209.565209477252</v>
      </c>
      <c r="D200" s="61" t="s">
        <v>73</v>
      </c>
      <c r="E200" s="58">
        <f>F130</f>
        <v>67366.709903589683</v>
      </c>
      <c r="F200" s="25"/>
      <c r="G200" s="26"/>
      <c r="H200" s="27"/>
      <c r="I200" s="28"/>
    </row>
    <row r="201" spans="1:9" x14ac:dyDescent="0.2">
      <c r="A201" s="24" t="s">
        <v>74</v>
      </c>
      <c r="B201" s="59" t="s">
        <v>75</v>
      </c>
      <c r="C201" s="60">
        <f>E104</f>
        <v>61123.92883120435</v>
      </c>
      <c r="D201" s="61" t="s">
        <v>73</v>
      </c>
      <c r="E201" s="60">
        <f>F130</f>
        <v>67366.709903589683</v>
      </c>
      <c r="F201" s="25"/>
      <c r="G201" s="26"/>
      <c r="H201" s="30"/>
      <c r="I201" s="31"/>
    </row>
    <row r="202" spans="1:9" x14ac:dyDescent="0.2">
      <c r="A202" s="24" t="s">
        <v>76</v>
      </c>
      <c r="B202" s="59" t="s">
        <v>77</v>
      </c>
      <c r="C202" s="60">
        <f>F104</f>
        <v>63431.847411711395</v>
      </c>
      <c r="D202" s="61" t="s">
        <v>78</v>
      </c>
      <c r="E202" s="60">
        <f>G130</f>
        <v>70654.290883302863</v>
      </c>
      <c r="F202" s="25"/>
      <c r="G202" s="26"/>
      <c r="H202" s="30"/>
      <c r="I202" s="31"/>
    </row>
    <row r="203" spans="1:9" x14ac:dyDescent="0.2">
      <c r="A203" s="24" t="s">
        <v>79</v>
      </c>
      <c r="B203" s="59" t="s">
        <v>77</v>
      </c>
      <c r="C203" s="60">
        <f>F104</f>
        <v>63431.847411711395</v>
      </c>
      <c r="D203" s="61" t="s">
        <v>78</v>
      </c>
      <c r="E203" s="60">
        <f>G130</f>
        <v>70654.290883302863</v>
      </c>
      <c r="F203" s="25"/>
      <c r="G203" s="26"/>
      <c r="H203" s="30"/>
      <c r="I203" s="31"/>
    </row>
    <row r="204" spans="1:9" x14ac:dyDescent="0.2">
      <c r="A204" s="24" t="s">
        <v>80</v>
      </c>
      <c r="B204" s="55" t="s">
        <v>152</v>
      </c>
      <c r="C204" s="58">
        <f>G104</f>
        <v>64607.47902350717</v>
      </c>
      <c r="D204" s="61" t="s">
        <v>81</v>
      </c>
      <c r="E204" s="58">
        <f>E129</f>
        <v>69710.993904989649</v>
      </c>
      <c r="F204" s="25"/>
      <c r="G204" s="26"/>
      <c r="H204" s="27"/>
      <c r="I204" s="28"/>
    </row>
    <row r="205" spans="1:9" x14ac:dyDescent="0.2">
      <c r="A205" s="24" t="s">
        <v>82</v>
      </c>
      <c r="B205" s="59" t="s">
        <v>83</v>
      </c>
      <c r="C205" s="60">
        <f>D102</f>
        <v>63226.327684543852</v>
      </c>
      <c r="D205" s="61" t="s">
        <v>81</v>
      </c>
      <c r="E205" s="60">
        <f>E129</f>
        <v>69710.993904989649</v>
      </c>
      <c r="F205" s="25"/>
      <c r="G205" s="26"/>
      <c r="H205" s="30"/>
      <c r="I205" s="31"/>
    </row>
    <row r="206" spans="1:9" x14ac:dyDescent="0.2">
      <c r="A206" s="24" t="s">
        <v>84</v>
      </c>
      <c r="B206" s="59" t="s">
        <v>85</v>
      </c>
      <c r="C206" s="60">
        <f>F102</f>
        <v>68344.66884335097</v>
      </c>
      <c r="D206" s="61" t="s">
        <v>86</v>
      </c>
      <c r="E206" s="60">
        <f>F129</f>
        <v>72525.089758127389</v>
      </c>
      <c r="F206" s="25"/>
      <c r="G206" s="26"/>
      <c r="H206" s="30"/>
      <c r="I206" s="31"/>
    </row>
    <row r="207" spans="1:9" x14ac:dyDescent="0.2">
      <c r="A207" s="24" t="s">
        <v>87</v>
      </c>
      <c r="B207" s="59" t="s">
        <v>85</v>
      </c>
      <c r="C207" s="60">
        <f>F102</f>
        <v>68344.66884335097</v>
      </c>
      <c r="D207" s="61" t="s">
        <v>86</v>
      </c>
      <c r="E207" s="60">
        <f>F129</f>
        <v>72525.089758127389</v>
      </c>
      <c r="F207" s="25"/>
      <c r="G207" s="26"/>
      <c r="H207" s="30"/>
      <c r="I207" s="31"/>
    </row>
    <row r="208" spans="1:9" x14ac:dyDescent="0.2">
      <c r="A208" s="24" t="s">
        <v>88</v>
      </c>
      <c r="B208" s="55" t="s">
        <v>163</v>
      </c>
      <c r="C208" s="58">
        <f>G102</f>
        <v>69618.376893312481</v>
      </c>
      <c r="D208" s="61" t="s">
        <v>89</v>
      </c>
      <c r="E208" s="58">
        <f>F127</f>
        <v>82606.073262454767</v>
      </c>
      <c r="F208" s="25"/>
      <c r="G208" s="26"/>
      <c r="H208" s="27"/>
      <c r="I208" s="28"/>
    </row>
    <row r="209" spans="1:9" x14ac:dyDescent="0.2">
      <c r="A209" s="24" t="s">
        <v>90</v>
      </c>
      <c r="B209" s="59" t="s">
        <v>147</v>
      </c>
      <c r="C209" s="60">
        <f>G102</f>
        <v>69618.376893312481</v>
      </c>
      <c r="D209" s="61" t="s">
        <v>89</v>
      </c>
      <c r="E209" s="60">
        <f>F127</f>
        <v>82606.073262454767</v>
      </c>
      <c r="F209" s="25"/>
      <c r="G209" s="26"/>
      <c r="H209" s="30"/>
      <c r="I209" s="31"/>
    </row>
    <row r="210" spans="1:9" x14ac:dyDescent="0.2">
      <c r="A210" s="24" t="s">
        <v>91</v>
      </c>
      <c r="B210" s="59" t="s">
        <v>92</v>
      </c>
      <c r="C210" s="60">
        <f>E100</f>
        <v>76335.815203951322</v>
      </c>
      <c r="D210" s="61" t="s">
        <v>89</v>
      </c>
      <c r="E210" s="60">
        <f>F127</f>
        <v>82606.073262454767</v>
      </c>
      <c r="F210" s="25"/>
      <c r="G210" s="26"/>
      <c r="H210" s="30"/>
      <c r="I210" s="31"/>
    </row>
    <row r="211" spans="1:9" x14ac:dyDescent="0.2">
      <c r="A211" s="24" t="s">
        <v>93</v>
      </c>
      <c r="B211" s="59" t="s">
        <v>92</v>
      </c>
      <c r="C211" s="60">
        <f>E100</f>
        <v>76335.815203951322</v>
      </c>
      <c r="D211" s="61" t="s">
        <v>89</v>
      </c>
      <c r="E211" s="60">
        <f>F127</f>
        <v>82606.073262454767</v>
      </c>
      <c r="F211" s="25"/>
      <c r="G211" s="26"/>
      <c r="H211" s="30"/>
      <c r="I211" s="31"/>
    </row>
    <row r="212" spans="1:9" x14ac:dyDescent="0.2">
      <c r="A212" s="24" t="s">
        <v>94</v>
      </c>
      <c r="B212" s="55" t="s">
        <v>153</v>
      </c>
      <c r="C212" s="58">
        <f>G100</f>
        <v>86031.896649764967</v>
      </c>
      <c r="D212" s="57" t="s">
        <v>164</v>
      </c>
      <c r="E212" s="58">
        <f>G123</f>
        <v>90810.384044770486</v>
      </c>
      <c r="F212" s="25"/>
      <c r="G212" s="28"/>
      <c r="H212" s="28"/>
      <c r="I212" s="28"/>
    </row>
    <row r="213" spans="1:9" x14ac:dyDescent="0.2">
      <c r="A213" s="24" t="s">
        <v>95</v>
      </c>
      <c r="B213" s="59" t="s">
        <v>96</v>
      </c>
      <c r="C213" s="60">
        <f>G100</f>
        <v>86031.896649764967</v>
      </c>
      <c r="D213" s="61" t="s">
        <v>98</v>
      </c>
      <c r="E213" s="60">
        <f>G123</f>
        <v>90810.384044770486</v>
      </c>
      <c r="F213" s="25"/>
      <c r="G213" s="28"/>
      <c r="H213" s="28"/>
      <c r="I213" s="28"/>
    </row>
    <row r="214" spans="1:9" x14ac:dyDescent="0.2">
      <c r="A214" s="24" t="s">
        <v>97</v>
      </c>
      <c r="B214" s="59" t="s">
        <v>96</v>
      </c>
      <c r="C214" s="60">
        <f>G100</f>
        <v>86031.896649764967</v>
      </c>
      <c r="D214" s="61" t="s">
        <v>98</v>
      </c>
      <c r="E214" s="60">
        <f>G123</f>
        <v>90810.384044770486</v>
      </c>
      <c r="F214" s="25"/>
      <c r="G214" s="28"/>
      <c r="H214" s="28"/>
      <c r="I214" s="28"/>
    </row>
    <row r="215" spans="1:9" x14ac:dyDescent="0.2">
      <c r="A215" s="24" t="s">
        <v>99</v>
      </c>
      <c r="B215" s="59" t="s">
        <v>96</v>
      </c>
      <c r="C215" s="60">
        <f>G100</f>
        <v>86031.896649764967</v>
      </c>
      <c r="D215" s="61" t="s">
        <v>98</v>
      </c>
      <c r="E215" s="60">
        <f>G123</f>
        <v>90810.384044770486</v>
      </c>
      <c r="F215" s="25"/>
      <c r="G215" s="28"/>
      <c r="H215" s="28"/>
      <c r="I215" s="28"/>
    </row>
    <row r="216" spans="1:9" x14ac:dyDescent="0.2">
      <c r="A216" s="24" t="s">
        <v>100</v>
      </c>
      <c r="B216" s="62" t="s">
        <v>153</v>
      </c>
      <c r="C216" s="58">
        <f>G100</f>
        <v>86031.896649764967</v>
      </c>
      <c r="D216" s="57" t="s">
        <v>167</v>
      </c>
      <c r="E216" s="58">
        <f>G122</f>
        <v>91022.200514202559</v>
      </c>
      <c r="F216" s="25"/>
      <c r="G216" s="26"/>
      <c r="H216" s="27"/>
      <c r="I216" s="28"/>
    </row>
    <row r="217" spans="1:9" x14ac:dyDescent="0.2">
      <c r="A217" s="24" t="s">
        <v>101</v>
      </c>
      <c r="B217" s="59" t="s">
        <v>96</v>
      </c>
      <c r="C217" s="60">
        <f>G100</f>
        <v>86031.896649764967</v>
      </c>
      <c r="D217" s="61" t="s">
        <v>102</v>
      </c>
      <c r="E217" s="58">
        <f>G122</f>
        <v>91022.200514202559</v>
      </c>
      <c r="F217" s="25"/>
      <c r="G217" s="26"/>
      <c r="H217" s="29"/>
      <c r="I217" s="28"/>
    </row>
    <row r="218" spans="1:9" x14ac:dyDescent="0.2">
      <c r="A218" s="24" t="s">
        <v>103</v>
      </c>
      <c r="B218" s="59" t="s">
        <v>96</v>
      </c>
      <c r="C218" s="60">
        <f>G100</f>
        <v>86031.896649764967</v>
      </c>
      <c r="D218" s="61" t="s">
        <v>102</v>
      </c>
      <c r="E218" s="60">
        <f>G122</f>
        <v>91022.200514202559</v>
      </c>
      <c r="F218" s="25"/>
      <c r="G218" s="26"/>
      <c r="H218" s="30"/>
      <c r="I218" s="31"/>
    </row>
    <row r="219" spans="1:9" x14ac:dyDescent="0.2">
      <c r="A219" s="24" t="s">
        <v>104</v>
      </c>
      <c r="B219" s="59" t="s">
        <v>96</v>
      </c>
      <c r="C219" s="60">
        <f>G100</f>
        <v>86031.896649764967</v>
      </c>
      <c r="D219" s="61" t="s">
        <v>102</v>
      </c>
      <c r="E219" s="60">
        <f>G122</f>
        <v>91022.200514202559</v>
      </c>
      <c r="F219" s="25"/>
      <c r="G219" s="26"/>
      <c r="H219" s="30"/>
      <c r="I219" s="31"/>
    </row>
    <row r="220" spans="1:9" x14ac:dyDescent="0.2">
      <c r="A220" s="24" t="s">
        <v>105</v>
      </c>
      <c r="B220" s="55" t="s">
        <v>154</v>
      </c>
      <c r="C220" s="58">
        <f>G98</f>
        <v>92647.759825855843</v>
      </c>
      <c r="D220" s="61" t="s">
        <v>108</v>
      </c>
      <c r="E220" s="58">
        <f>G119</f>
        <v>96573.94209326565</v>
      </c>
      <c r="F220" s="25"/>
      <c r="G220" s="26"/>
      <c r="H220" s="27"/>
      <c r="I220" s="28"/>
    </row>
    <row r="221" spans="1:9" x14ac:dyDescent="0.2">
      <c r="A221" s="24" t="s">
        <v>106</v>
      </c>
      <c r="B221" s="59" t="s">
        <v>107</v>
      </c>
      <c r="C221" s="58">
        <f>G98</f>
        <v>92647.759825855843</v>
      </c>
      <c r="D221" s="61" t="s">
        <v>108</v>
      </c>
      <c r="E221" s="60">
        <f>G119</f>
        <v>96573.94209326565</v>
      </c>
      <c r="F221" s="25"/>
      <c r="G221" s="26"/>
      <c r="H221" s="27"/>
      <c r="I221" s="28"/>
    </row>
    <row r="222" spans="1:9" x14ac:dyDescent="0.2">
      <c r="A222" s="24" t="s">
        <v>109</v>
      </c>
      <c r="B222" s="59" t="s">
        <v>107</v>
      </c>
      <c r="C222" s="60">
        <f>G98</f>
        <v>92647.759825855843</v>
      </c>
      <c r="D222" s="61" t="s">
        <v>108</v>
      </c>
      <c r="E222" s="60">
        <f>G119</f>
        <v>96573.94209326565</v>
      </c>
      <c r="F222" s="25"/>
      <c r="G222" s="26"/>
      <c r="H222" s="30"/>
      <c r="I222" s="31"/>
    </row>
    <row r="223" spans="1:9" x14ac:dyDescent="0.2">
      <c r="A223" s="24" t="s">
        <v>110</v>
      </c>
      <c r="B223" s="59" t="s">
        <v>107</v>
      </c>
      <c r="C223" s="60">
        <f>G98</f>
        <v>92647.759825855843</v>
      </c>
      <c r="D223" s="61" t="s">
        <v>108</v>
      </c>
      <c r="E223" s="60">
        <f>G119</f>
        <v>96573.94209326565</v>
      </c>
      <c r="F223" s="25"/>
      <c r="G223" s="26"/>
      <c r="H223" s="30"/>
      <c r="I223" s="31"/>
    </row>
    <row r="224" spans="1:9" x14ac:dyDescent="0.2">
      <c r="A224" s="24" t="s">
        <v>111</v>
      </c>
      <c r="B224" s="55" t="s">
        <v>155</v>
      </c>
      <c r="C224" s="58">
        <f>G97</f>
        <v>101270.42027419472</v>
      </c>
      <c r="D224" s="61" t="s">
        <v>114</v>
      </c>
      <c r="E224" s="58">
        <f>G117</f>
        <v>102107.27170219668</v>
      </c>
      <c r="F224" s="25"/>
      <c r="G224" s="26"/>
      <c r="H224" s="27"/>
      <c r="I224" s="28"/>
    </row>
    <row r="225" spans="1:9" x14ac:dyDescent="0.2">
      <c r="A225" s="24" t="s">
        <v>112</v>
      </c>
      <c r="B225" s="59" t="s">
        <v>113</v>
      </c>
      <c r="C225" s="58">
        <f>G97</f>
        <v>101270.42027419472</v>
      </c>
      <c r="D225" s="61" t="s">
        <v>114</v>
      </c>
      <c r="E225" s="60">
        <f>G117</f>
        <v>102107.27170219668</v>
      </c>
      <c r="F225" s="25"/>
      <c r="G225" s="26"/>
      <c r="H225" s="27"/>
      <c r="I225" s="28"/>
    </row>
    <row r="226" spans="1:9" x14ac:dyDescent="0.2">
      <c r="A226" s="24" t="s">
        <v>115</v>
      </c>
      <c r="B226" s="59" t="s">
        <v>113</v>
      </c>
      <c r="C226" s="60">
        <f>G97</f>
        <v>101270.42027419472</v>
      </c>
      <c r="D226" s="61" t="s">
        <v>114</v>
      </c>
      <c r="E226" s="60">
        <f>G117</f>
        <v>102107.27170219668</v>
      </c>
      <c r="F226" s="25"/>
      <c r="G226" s="26"/>
      <c r="H226" s="29"/>
      <c r="I226" s="28"/>
    </row>
    <row r="227" spans="1:9" x14ac:dyDescent="0.2">
      <c r="A227" s="24" t="s">
        <v>116</v>
      </c>
      <c r="B227" s="59" t="s">
        <v>113</v>
      </c>
      <c r="C227" s="60">
        <f>G97</f>
        <v>101270.42027419472</v>
      </c>
      <c r="D227" s="61" t="s">
        <v>114</v>
      </c>
      <c r="E227" s="60">
        <f>G117</f>
        <v>102107.27170219668</v>
      </c>
      <c r="F227" s="25"/>
      <c r="G227" s="26"/>
      <c r="H227" s="30"/>
      <c r="I227" s="31"/>
    </row>
    <row r="228" spans="1:9" x14ac:dyDescent="0.2">
      <c r="A228" s="24" t="s">
        <v>117</v>
      </c>
      <c r="B228" s="55" t="s">
        <v>156</v>
      </c>
      <c r="C228" s="58">
        <f>G96</f>
        <v>109892.74477254244</v>
      </c>
      <c r="D228" s="61" t="s">
        <v>120</v>
      </c>
      <c r="E228" s="58">
        <f>G116</f>
        <v>110842.13944758601</v>
      </c>
      <c r="F228" s="25"/>
      <c r="G228" s="26"/>
      <c r="H228" s="27"/>
      <c r="I228" s="28"/>
    </row>
    <row r="229" spans="1:9" x14ac:dyDescent="0.2">
      <c r="A229" s="24" t="s">
        <v>118</v>
      </c>
      <c r="B229" s="59" t="s">
        <v>119</v>
      </c>
      <c r="C229" s="58">
        <f>G96</f>
        <v>109892.74477254244</v>
      </c>
      <c r="D229" s="61" t="s">
        <v>120</v>
      </c>
      <c r="E229" s="60">
        <f>G116</f>
        <v>110842.13944758601</v>
      </c>
      <c r="F229" s="25"/>
      <c r="G229" s="26"/>
      <c r="H229" s="27"/>
      <c r="I229" s="28"/>
    </row>
    <row r="230" spans="1:9" x14ac:dyDescent="0.2">
      <c r="A230" s="24" t="s">
        <v>121</v>
      </c>
      <c r="B230" s="59" t="s">
        <v>119</v>
      </c>
      <c r="C230" s="60">
        <f>G96</f>
        <v>109892.74477254244</v>
      </c>
      <c r="D230" s="61" t="s">
        <v>120</v>
      </c>
      <c r="E230" s="60">
        <f>G116</f>
        <v>110842.13944758601</v>
      </c>
      <c r="F230" s="25"/>
      <c r="G230" s="26"/>
      <c r="H230" s="29"/>
      <c r="I230" s="28"/>
    </row>
    <row r="231" spans="1:9" x14ac:dyDescent="0.2">
      <c r="A231" s="24" t="s">
        <v>122</v>
      </c>
      <c r="B231" s="59" t="s">
        <v>123</v>
      </c>
      <c r="C231" s="60">
        <f>F94</f>
        <v>112135.90411936848</v>
      </c>
      <c r="D231" s="61" t="s">
        <v>120</v>
      </c>
      <c r="E231" s="60">
        <f>G116</f>
        <v>110842.13944758601</v>
      </c>
      <c r="F231" s="25"/>
      <c r="G231" s="26"/>
      <c r="H231" s="30"/>
      <c r="I231" s="31"/>
    </row>
    <row r="232" spans="1:9" x14ac:dyDescent="0.2">
      <c r="A232" s="24" t="s">
        <v>124</v>
      </c>
      <c r="B232" s="55" t="s">
        <v>157</v>
      </c>
      <c r="C232" s="58">
        <f>G94</f>
        <v>118067.75888407743</v>
      </c>
      <c r="D232" s="63"/>
      <c r="E232" s="63"/>
      <c r="F232" s="32"/>
      <c r="G232" s="26"/>
      <c r="H232" s="27"/>
      <c r="I232" s="33"/>
    </row>
    <row r="233" spans="1:9" x14ac:dyDescent="0.2">
      <c r="A233" s="24" t="s">
        <v>125</v>
      </c>
      <c r="B233" s="59" t="s">
        <v>126</v>
      </c>
      <c r="C233" s="58">
        <f>G94</f>
        <v>118067.75888407743</v>
      </c>
      <c r="D233" s="63"/>
      <c r="E233" s="63"/>
      <c r="F233" s="32"/>
      <c r="G233" s="26"/>
      <c r="H233" s="27"/>
      <c r="I233" s="33"/>
    </row>
    <row r="234" spans="1:9" x14ac:dyDescent="0.2">
      <c r="A234" s="24" t="s">
        <v>127</v>
      </c>
      <c r="B234" s="59" t="s">
        <v>126</v>
      </c>
      <c r="C234" s="60">
        <f>G94</f>
        <v>118067.75888407743</v>
      </c>
      <c r="D234" s="63"/>
      <c r="E234" s="63"/>
      <c r="F234" s="32"/>
      <c r="G234" s="26"/>
      <c r="H234" s="29"/>
      <c r="I234" s="33"/>
    </row>
    <row r="235" spans="1:9" x14ac:dyDescent="0.2">
      <c r="A235" s="24" t="s">
        <v>128</v>
      </c>
      <c r="B235" s="59" t="s">
        <v>129</v>
      </c>
      <c r="C235" s="60">
        <f>F93</f>
        <v>121915.20233764584</v>
      </c>
      <c r="D235" s="63"/>
      <c r="E235" s="63"/>
      <c r="F235" s="32"/>
      <c r="G235" s="26"/>
      <c r="H235" s="30"/>
      <c r="I235" s="33"/>
    </row>
    <row r="236" spans="1:9" x14ac:dyDescent="0.2">
      <c r="A236" s="24" t="s">
        <v>130</v>
      </c>
      <c r="B236" s="55" t="s">
        <v>165</v>
      </c>
      <c r="C236" s="58">
        <f>G93</f>
        <v>127736.78480644411</v>
      </c>
      <c r="D236" s="63"/>
      <c r="E236" s="63"/>
      <c r="F236" s="32"/>
      <c r="G236" s="26"/>
      <c r="H236" s="27"/>
      <c r="I236" s="33"/>
    </row>
    <row r="237" spans="1:9" x14ac:dyDescent="0.2">
      <c r="A237" s="24" t="s">
        <v>131</v>
      </c>
      <c r="B237" s="59" t="s">
        <v>132</v>
      </c>
      <c r="C237" s="58">
        <f>G93</f>
        <v>127736.78480644411</v>
      </c>
      <c r="D237" s="63"/>
      <c r="E237" s="63"/>
      <c r="F237" s="32"/>
      <c r="G237" s="26"/>
      <c r="H237" s="27"/>
      <c r="I237" s="33"/>
    </row>
    <row r="238" spans="1:9" x14ac:dyDescent="0.2">
      <c r="A238" s="24" t="s">
        <v>133</v>
      </c>
      <c r="B238" s="59" t="s">
        <v>132</v>
      </c>
      <c r="C238" s="60">
        <f>G93</f>
        <v>127736.78480644411</v>
      </c>
      <c r="D238" s="63"/>
      <c r="E238" s="63"/>
      <c r="F238" s="32"/>
      <c r="G238" s="26"/>
      <c r="H238" s="29"/>
      <c r="I238" s="33"/>
    </row>
    <row r="239" spans="1:9" x14ac:dyDescent="0.2">
      <c r="A239" s="24" t="s">
        <v>134</v>
      </c>
      <c r="G239" s="26"/>
      <c r="H239" s="33"/>
      <c r="I239" s="33"/>
    </row>
    <row r="240" spans="1:9" x14ac:dyDescent="0.2">
      <c r="C240" s="25"/>
      <c r="E240" s="34"/>
    </row>
    <row r="241" spans="1:8" x14ac:dyDescent="0.2">
      <c r="C241" s="52"/>
    </row>
    <row r="242" spans="1:8" ht="35.1" customHeight="1" x14ac:dyDescent="0.2">
      <c r="A242" s="92" t="s">
        <v>135</v>
      </c>
      <c r="B242" s="92"/>
      <c r="C242" s="92"/>
      <c r="D242" s="92"/>
      <c r="E242" s="92"/>
      <c r="F242" s="92"/>
      <c r="G242" s="92"/>
      <c r="H242" s="92"/>
    </row>
    <row r="244" spans="1:8" x14ac:dyDescent="0.2">
      <c r="B244" s="35" t="s">
        <v>136</v>
      </c>
      <c r="C244" s="35">
        <v>-1978</v>
      </c>
      <c r="D244" s="35" t="s">
        <v>137</v>
      </c>
    </row>
    <row r="245" spans="1:8" x14ac:dyDescent="0.2">
      <c r="B245" s="35" t="s">
        <v>138</v>
      </c>
      <c r="C245" s="35" t="s">
        <v>139</v>
      </c>
      <c r="D245" s="35" t="s">
        <v>140</v>
      </c>
    </row>
    <row r="246" spans="1:8" x14ac:dyDescent="0.2">
      <c r="B246" s="35" t="s">
        <v>141</v>
      </c>
      <c r="C246" s="35" t="s">
        <v>142</v>
      </c>
      <c r="D246" s="35" t="s">
        <v>143</v>
      </c>
    </row>
    <row r="247" spans="1:8" x14ac:dyDescent="0.2">
      <c r="B247" s="35" t="s">
        <v>144</v>
      </c>
      <c r="C247" s="35" t="s">
        <v>145</v>
      </c>
      <c r="D247" s="35" t="s">
        <v>146</v>
      </c>
    </row>
  </sheetData>
  <sheetProtection selectLockedCells="1" selectUnlockedCells="1"/>
  <mergeCells count="35">
    <mergeCell ref="A1:H1"/>
    <mergeCell ref="A2:A3"/>
    <mergeCell ref="B2:C2"/>
    <mergeCell ref="D2:G2"/>
    <mergeCell ref="H2:H4"/>
    <mergeCell ref="A69:A70"/>
    <mergeCell ref="B69:C69"/>
    <mergeCell ref="D69:G69"/>
    <mergeCell ref="H69:H71"/>
    <mergeCell ref="A24:H24"/>
    <mergeCell ref="A46:A47"/>
    <mergeCell ref="B46:C46"/>
    <mergeCell ref="D46:G46"/>
    <mergeCell ref="H46:H48"/>
    <mergeCell ref="A68:H68"/>
    <mergeCell ref="A25:A26"/>
    <mergeCell ref="B25:C25"/>
    <mergeCell ref="D25:G25"/>
    <mergeCell ref="H25:H27"/>
    <mergeCell ref="A45:H45"/>
    <mergeCell ref="A113:A114"/>
    <mergeCell ref="B113:C113"/>
    <mergeCell ref="D113:G113"/>
    <mergeCell ref="H113:H115"/>
    <mergeCell ref="A89:H89"/>
    <mergeCell ref="A90:A91"/>
    <mergeCell ref="B90:C90"/>
    <mergeCell ref="D90:G90"/>
    <mergeCell ref="H90:H92"/>
    <mergeCell ref="A112:H112"/>
    <mergeCell ref="A184:G184"/>
    <mergeCell ref="A242:H242"/>
    <mergeCell ref="A140:B140"/>
    <mergeCell ref="A143:F143"/>
    <mergeCell ref="A164:F164"/>
  </mergeCells>
  <pageMargins left="0.78740157480314965" right="0.78740157480314965" top="0.78740157480314965" bottom="0.78740157480314965" header="0.51181102362204722" footer="0.51181102362204722"/>
  <pageSetup paperSize="9" scale="56" firstPageNumber="0" orientation="portrait" r:id="rId1"/>
  <headerFooter alignWithMargins="0">
    <oddFooter xml:space="preserve">&amp;L&amp;8Ulrich Jakob, KJF
Marcel Prohaska, ReKo München
&amp;RStand: 27.11.2023
</oddFooter>
  </headerFooter>
  <rowBreaks count="4" manualBreakCount="4">
    <brk id="44" max="16383" man="1"/>
    <brk id="88" max="16383" man="1"/>
    <brk id="141" max="16383" man="1"/>
    <brk id="183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8 E A A B Q S w M E F A A C A A g A K E k J V w F p p P a o A A A A + Q A A A B I A H A B D b 2 5 m a W c v U G F j a 2 F n Z S 5 4 b W w g o h g A K K A U A A A A A A A A A A A A A A A A A A A A A A A A A A A A h Y / R C o I w G I V f R X b v N l d E y u + 8 q O 4 S g i C 6 H X P p S G e 4 2 X y 3 L n q k X i G h r O 6 6 P I f v g 3 M e t z t k Q 1 M H V 9 V Z 3 Z o U R Z i i Q B n Z F t q U K e r d K V y i j M N O y L M o V T D C x i a D 1 S m q n L s k h H j v s Z / h t i s J o z Q i x 3 y 7 l 5 V q R K i N d c J I h T 5 W 8 d 9 C H A 6 v M Z z h e I 4 X j M W Y j g i Q q Y d c m y / D x s m Y A v k p Y d X X r u 8 U L 1 S 4 3 g C Z I p D 3 D f 4 E U E s D B B Q A A g A I A C h J C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S Q l X q 6 X Q O 0 U B A A A x B Q A A E w A c A E Z v c m 1 1 b G F z L 1 N l Y 3 R p b 2 4 x L m 0 g o h g A K K A U A A A A A A A A A A A A A A A A A A A A A A A A A A A A z Z P L S s N A F I b 3 g b z D M N 0 k k O b S 2 0 L p q o q 4 U 1 p w I S 4 m z U k T n E x C 5 q R V Q t / G N / H F n D Q V a 8 k o I k W z m f B / z P w z f B w J S 0 x z Q e b t G p y b h m n I h J U Q k R 5 d s J A D 8 S m Z E g 5 o G k R 9 t x V w F U 7 J H Y T u D V u B 1 f z M c o E g U F o 0 Q S z k m e d t N h s 3 h z h W K U + X C Y h + l I K Q 6 E b g q W w F H J G F z V n e + p G 5 C W a c 2 r b T l l w w Z L 7 q a M t q f 3 v f J A 9 7 2 q N X 8 P o i I i g R S r J 4 L p o L 7 u 7 q L k o m Z J y X 2 S z n V S Y U A 2 n t T n P q m l 6 2 v a u y K g q g D k G F C c I T b h 1 S 0 z l W M Z B A k w / e c 1 F l I Z Q H Z K g l I y 0 Z a 8 n k i G x t 0 0 i F 7 u F d v o J T + 8 J 1 D l F f V t B h L f i w F v z e W n B g b d / + h b Z r g Z O R 2 + w + 8 t Y J h j o w 0 o G x D k w + g 5 8 r 8 4 k 1 s P 9 S 2 + m G 7 X t t 3 X P w T + f t D V B L A Q I t A B Q A A g A I A C h J C V c B a a T 2 q A A A A P k A A A A S A A A A A A A A A A A A A A A A A A A A A A B D b 2 5 m a W c v U G F j a 2 F n Z S 5 4 b W x Q S w E C L Q A U A A I A C A A o S Q l X D 8 r p q 6 Q A A A D p A A A A E w A A A A A A A A A A A A A A A A D 0 A A A A W 0 N v b n R l b n R f V H l w Z X N d L n h t b F B L A Q I t A B Q A A g A I A C h J C V e r p d A 7 R Q E A A D E F A A A T A A A A A A A A A A A A A A A A A O U B A A B G b 3 J t d W x h c y 9 T Z W N 0 a W 9 u M S 5 t U E s F B g A A A A A D A A M A w g A A A H c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0 f A A A A A A A A y x 8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A 5 V D A 3 O j A x O j A 4 L j Y 5 M T M 2 N z J a I i A v P j x F b n R y e S B U e X B l P S J G a W x s Q 2 9 s d W 1 u V H l w Z X M i I F Z h b H V l P S J z Q m d Z R k J R V U Z C U T 0 9 I i A v P j x F b n R y e S B U e X B l P S J G a W x s Q 2 9 s d W 1 u T m F t Z X M i I F Z h b H V l P S J z W y Z x d W 9 0 O 0 V u d G d l b H R n c n V w c G U m c X V v d D s s J n F 1 b 3 Q 7 U 3 R 1 Z m U g M S Z x d W 9 0 O y w m c X V v d D t T d H V m Z S A y J n F 1 b 3 Q 7 L C Z x d W 9 0 O 1 N 0 d W Z l I D M m c X V v d D s s J n F 1 b 3 Q 7 U 3 R 1 Z m U g N C Z x d W 9 0 O y w m c X V v d D t T d H V m Z S A 1 J n F 1 b 3 Q 7 L C Z x d W 9 0 O 1 N 0 d W Z l I D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d l w 6 R u Z G V y d G V y I F R 5 c C 5 7 R W 5 0 Z 2 V s d G d y d X B w Z S w w f S Z x d W 9 0 O y w m c X V v d D t T Z W N 0 a W 9 u M S 9 U Y W J s Z S A w L 0 d l w 6 R u Z G V y d G V y I F R 5 c C 5 7 U 3 R 1 Z m U g M S w x f S Z x d W 9 0 O y w m c X V v d D t T Z W N 0 a W 9 u M S 9 U Y W J s Z S A w L 0 d l w 6 R u Z G V y d G V y I F R 5 c C 5 7 U 3 R 1 Z m U g M i w y f S Z x d W 9 0 O y w m c X V v d D t T Z W N 0 a W 9 u M S 9 U Y W J s Z S A w L 0 d l w 6 R u Z G V y d G V y I F R 5 c C 5 7 U 3 R 1 Z m U g M y w z f S Z x d W 9 0 O y w m c X V v d D t T Z W N 0 a W 9 u M S 9 U Y W J s Z S A w L 0 d l w 6 R u Z G V y d G V y I F R 5 c C 5 7 U 3 R 1 Z m U g N C w 0 f S Z x d W 9 0 O y w m c X V v d D t T Z W N 0 a W 9 u M S 9 U Y W J s Z S A w L 0 d l w 6 R u Z G V y d G V y I F R 5 c C 5 7 U 3 R 1 Z m U g N S w 1 f S Z x d W 9 0 O y w m c X V v d D t T Z W N 0 a W 9 u M S 9 U Y W J s Z S A w L 0 d l w 6 R u Z G V y d G V y I F R 5 c C 5 7 U 3 R 1 Z m U g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S A w L 0 d l w 6 R u Z G V y d G V y I F R 5 c C 5 7 R W 5 0 Z 2 V s d G d y d X B w Z S w w f S Z x d W 9 0 O y w m c X V v d D t T Z W N 0 a W 9 u M S 9 U Y W J s Z S A w L 0 d l w 6 R u Z G V y d G V y I F R 5 c C 5 7 U 3 R 1 Z m U g M S w x f S Z x d W 9 0 O y w m c X V v d D t T Z W N 0 a W 9 u M S 9 U Y W J s Z S A w L 0 d l w 6 R u Z G V y d G V y I F R 5 c C 5 7 U 3 R 1 Z m U g M i w y f S Z x d W 9 0 O y w m c X V v d D t T Z W N 0 a W 9 u M S 9 U Y W J s Z S A w L 0 d l w 6 R u Z G V y d G V y I F R 5 c C 5 7 U 3 R 1 Z m U g M y w z f S Z x d W 9 0 O y w m c X V v d D t T Z W N 0 a W 9 u M S 9 U Y W J s Z S A w L 0 d l w 6 R u Z G V y d G V y I F R 5 c C 5 7 U 3 R 1 Z m U g N C w 0 f S Z x d W 9 0 O y w m c X V v d D t T Z W N 0 a W 9 u M S 9 U Y W J s Z S A w L 0 d l w 6 R u Z G V y d G V y I F R 5 c C 5 7 U 3 R 1 Z m U g N S w 1 f S Z x d W 9 0 O y w m c X V v d D t T Z W N 0 a W 9 u M S 9 U Y W J s Z S A w L 0 d l w 6 R u Z G V y d G V y I F R 5 c C 5 7 U 3 R 1 Z m U g N i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C 0 w O V Q w N z o w N T o 1 M y 4 4 O T A x M T Q 5 W i I g L z 4 8 R W 5 0 c n k g V H l w Z T 0 i R m l s b E N v b H V t b l R 5 c G V z I i B W Y W x 1 Z T 0 i c 0 J n T U R B d 0 1 E Q X c 9 P S I g L z 4 8 R W 5 0 c n k g V H l w Z T 0 i R m l s b E N v b H V t b k 5 h b W V z I i B W Y W x 1 Z T 0 i c 1 s m c X V v d D t F b n R n Z W x 0 d G F i Z W x s Z S Z x d W 9 0 O y w m c X V v d D t T d H V m Z S A x J n F 1 b 3 Q 7 L C Z x d W 9 0 O 1 N 0 d W Z l I D I m c X V v d D s s J n F 1 b 3 Q 7 U 3 R 1 Z m U g M y Z x d W 9 0 O y w m c X V v d D t T d H V m Z S A 0 J n F 1 b 3 Q 7 L C Z x d W 9 0 O 1 N 0 d W Z l I D U m c X V v d D s s J n F 1 b 3 Q 7 U 3 R 1 Z m U g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R 2 X D p G 5 k Z X J 0 Z X I g V H l w L n t F b n R n Z W x 0 d G F i Z W x s Z S w w f S Z x d W 9 0 O y w m c X V v d D t T Z W N 0 a W 9 u M S 9 U Y W J s Z S A x L 0 d l w 6 R u Z G V y d G V y I F R 5 c C 5 7 U 3 R 1 Z m U g M S w x f S Z x d W 9 0 O y w m c X V v d D t T Z W N 0 a W 9 u M S 9 U Y W J s Z S A x L 0 d l w 6 R u Z G V y d G V y I F R 5 c C 5 7 U 3 R 1 Z m U g M i w y f S Z x d W 9 0 O y w m c X V v d D t T Z W N 0 a W 9 u M S 9 U Y W J s Z S A x L 0 d l w 6 R u Z G V y d G V y I F R 5 c C 5 7 U 3 R 1 Z m U g M y w z f S Z x d W 9 0 O y w m c X V v d D t T Z W N 0 a W 9 u M S 9 U Y W J s Z S A x L 0 d l w 6 R u Z G V y d G V y I F R 5 c C 5 7 U 3 R 1 Z m U g N C w 0 f S Z x d W 9 0 O y w m c X V v d D t T Z W N 0 a W 9 u M S 9 U Y W J s Z S A x L 0 d l w 6 R u Z G V y d G V y I F R 5 c C 5 7 U 3 R 1 Z m U g N S w 1 f S Z x d W 9 0 O y w m c X V v d D t T Z W N 0 a W 9 u M S 9 U Y W J s Z S A x L 0 d l w 6 R u Z G V y d G V y I F R 5 c C 5 7 U 3 R 1 Z m U g N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Y W J s Z S A x L 0 d l w 6 R u Z G V y d G V y I F R 5 c C 5 7 R W 5 0 Z 2 V s d H R h Y m V s b G U s M H 0 m c X V v d D s s J n F 1 b 3 Q 7 U 2 V j d G l v b j E v V G F i b G U g M S 9 H Z c O k b m R l c n R l c i B U e X A u e 1 N 0 d W Z l I D E s M X 0 m c X V v d D s s J n F 1 b 3 Q 7 U 2 V j d G l v b j E v V G F i b G U g M S 9 H Z c O k b m R l c n R l c i B U e X A u e 1 N 0 d W Z l I D I s M n 0 m c X V v d D s s J n F 1 b 3 Q 7 U 2 V j d G l v b j E v V G F i b G U g M S 9 H Z c O k b m R l c n R l c i B U e X A u e 1 N 0 d W Z l I D M s M 3 0 m c X V v d D s s J n F 1 b 3 Q 7 U 2 V j d G l v b j E v V G F i b G U g M S 9 H Z c O k b m R l c n R l c i B U e X A u e 1 N 0 d W Z l I D Q s N H 0 m c X V v d D s s J n F 1 b 3 Q 7 U 2 V j d G l v b j E v V G F i b G U g M S 9 H Z c O k b m R l c n R l c i B U e X A u e 1 N 0 d W Z l I D U s N X 0 m c X V v d D s s J n F 1 b 3 Q 7 U 2 V j d G l v b j E v V G F i b G U g M S 9 H Z c O k b m R l c n R l c i B U e X A u e 1 N 0 d W Z l I D Y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g t M D l U M D c 6 M D c 6 N D k u N j M 0 O T U 3 N F o i I C 8 + P E V u d H J 5 I F R 5 c G U 9 I k Z p b G x D b 2 x 1 b W 5 U e X B l c y I g V m F s d W U 9 I n N C Z 1 V G Q l F V R k J R P T 0 i I C 8 + P E V u d H J 5 I F R 5 c G U 9 I k Z p b G x D b 2 x 1 b W 5 O Y W 1 l c y I g V m F s d W U 9 I n N b J n F 1 b 3 Q 7 R W 5 0 Z 2 V s d H R h Y m V s b G U m c X V v d D s s J n F 1 b 3 Q 7 U 3 R 1 Z m U g M S Z x d W 9 0 O y w m c X V v d D t T d H V m Z S A y J n F 1 b 3 Q 7 L C Z x d W 9 0 O 1 N 0 d W Z l I D M m c X V v d D s s J n F 1 b 3 Q 7 U 3 R 1 Z m U g N C Z x d W 9 0 O y w m c X V v d D t T d H V m Z S A 1 J n F 1 b 3 Q 7 L C Z x d W 9 0 O 1 N 0 d W Z l I D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y K S 9 H Z c O k b m R l c n R l c i B U e X A u e 0 V u d G d l b H R 0 Y W J l b G x l L D B 9 J n F 1 b 3 Q 7 L C Z x d W 9 0 O 1 N l Y 3 R p b 2 4 x L 1 R h Y m x l I D A g K D I p L 0 d l w 6 R u Z G V y d G V y I F R 5 c C 5 7 U 3 R 1 Z m U g M S w x f S Z x d W 9 0 O y w m c X V v d D t T Z W N 0 a W 9 u M S 9 U Y W J s Z S A w I C g y K S 9 H Z c O k b m R l c n R l c i B U e X A u e 1 N 0 d W Z l I D I s M n 0 m c X V v d D s s J n F 1 b 3 Q 7 U 2 V j d G l v b j E v V G F i b G U g M C A o M i k v R 2 X D p G 5 k Z X J 0 Z X I g V H l w L n t T d H V m Z S A z L D N 9 J n F 1 b 3 Q 7 L C Z x d W 9 0 O 1 N l Y 3 R p b 2 4 x L 1 R h Y m x l I D A g K D I p L 0 d l w 6 R u Z G V y d G V y I F R 5 c C 5 7 U 3 R 1 Z m U g N C w 0 f S Z x d W 9 0 O y w m c X V v d D t T Z W N 0 a W 9 u M S 9 U Y W J s Z S A w I C g y K S 9 H Z c O k b m R l c n R l c i B U e X A u e 1 N 0 d W Z l I D U s N X 0 m c X V v d D s s J n F 1 b 3 Q 7 U 2 V j d G l v b j E v V G F i b G U g M C A o M i k v R 2 X D p G 5 k Z X J 0 Z X I g V H l w L n t T d H V m Z S A 2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R h Y m x l I D A g K D I p L 0 d l w 6 R u Z G V y d G V y I F R 5 c C 5 7 R W 5 0 Z 2 V s d H R h Y m V s b G U s M H 0 m c X V v d D s s J n F 1 b 3 Q 7 U 2 V j d G l v b j E v V G F i b G U g M C A o M i k v R 2 X D p G 5 k Z X J 0 Z X I g V H l w L n t T d H V m Z S A x L D F 9 J n F 1 b 3 Q 7 L C Z x d W 9 0 O 1 N l Y 3 R p b 2 4 x L 1 R h Y m x l I D A g K D I p L 0 d l w 6 R u Z G V y d G V y I F R 5 c C 5 7 U 3 R 1 Z m U g M i w y f S Z x d W 9 0 O y w m c X V v d D t T Z W N 0 a W 9 u M S 9 U Y W J s Z S A w I C g y K S 9 H Z c O k b m R l c n R l c i B U e X A u e 1 N 0 d W Z l I D M s M 3 0 m c X V v d D s s J n F 1 b 3 Q 7 U 2 V j d G l v b j E v V G F i b G U g M C A o M i k v R 2 X D p G 5 k Z X J 0 Z X I g V H l w L n t T d H V m Z S A 0 L D R 9 J n F 1 b 3 Q 7 L C Z x d W 9 0 O 1 N l Y 3 R p b 2 4 x L 1 R h Y m x l I D A g K D I p L 0 d l w 6 R u Z G V y d G V y I F R 5 c C 5 7 U 3 R 1 Z m U g N S w 1 f S Z x d W 9 0 O y w m c X V v d D t T Z W N 0 a W 9 u M S 9 U Y W J s Z S A w I C g y K S 9 H Z c O k b m R l c n R l c i B U e X A u e 1 N 0 d W Z l I D Y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U y M C g y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R 2 U l Q z M l Q T R u Z G V y d G V y J T I w V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A l Q P Z s 0 U T x P n O C o O B d w D v E A A A A A A g A A A A A A A 2 Y A A M A A A A A Q A A A A n Y U V X f 2 5 B s o S n c b Q u T w i T g A A A A A E g A A A o A A A A B A A A A B K L j F J h t C 4 e 3 T x y Q 1 N i 1 O v U A A A A M M Y J 7 y 5 k N x B Z / a x 2 / w J V y s I 8 b D n F 3 N V u H U d l e z A p Q H 0 j C b Q t 7 3 M Q H a + a P d k b s r L k y K C u R 5 6 f w F u O p p N r 5 Q h o z a F F t X v w p W C A b k E 9 r I A Z N 8 V F A A A A M h 1 Z V Z r w R 0 w V c p R / d b u f 3 E K p r X s < / D a t a M a s h u p > 
</file>

<file path=customXml/itemProps1.xml><?xml version="1.0" encoding="utf-8"?>
<ds:datastoreItem xmlns:ds="http://schemas.openxmlformats.org/officeDocument/2006/customXml" ds:itemID="{8DD64D00-AFDC-4EB8-B7AB-6AB4D86398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Neueinstell. ab 01.07.22</vt:lpstr>
      <vt:lpstr>Neueinstell. ab 01.03.24</vt:lpstr>
      <vt:lpstr>Neueinstell. ab 01.01.25 pros</vt:lpstr>
      <vt:lpstr>Einst.bis31.12.08 ab 01.07.22</vt:lpstr>
      <vt:lpstr>Einst.bis31.12.08 ab 01.03.24</vt:lpstr>
      <vt:lpstr>Einst.bis31.12.08ab 01.01.25 pr</vt:lpstr>
      <vt:lpstr>'Einst.bis31.12.08 ab 01.03.24'!Druckbereich</vt:lpstr>
      <vt:lpstr>'Einst.bis31.12.08 ab 01.07.22'!Druckbereich</vt:lpstr>
      <vt:lpstr>'Einst.bis31.12.08ab 01.01.25 pr'!Druckbereich</vt:lpstr>
      <vt:lpstr>'Neueinstell. ab 01.01.25 pros'!Druckbereich</vt:lpstr>
      <vt:lpstr>'Neueinstell. ab 01.03.24'!Druckbereich</vt:lpstr>
      <vt:lpstr>'Neueinstell. ab 01.07.22'!Druckbereich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Ebert</dc:creator>
  <cp:lastModifiedBy>Marcel Prohaska</cp:lastModifiedBy>
  <cp:lastPrinted>2023-06-02T09:23:07Z</cp:lastPrinted>
  <dcterms:created xsi:type="dcterms:W3CDTF">2017-01-16T14:16:02Z</dcterms:created>
  <dcterms:modified xsi:type="dcterms:W3CDTF">2023-12-12T10:49:55Z</dcterms:modified>
</cp:coreProperties>
</file>